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545" windowHeight="10470" tabRatio="719" firstSheet="24"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12" hidden="1">'11工资福利'!$A$8:$V$24</definedName>
    <definedName name="_xlnm._FilterDatabase" localSheetId="5" hidden="1">'4支出分类(政府预算)'!$A$8:$T$27</definedName>
    <definedName name="_xlnm._FilterDatabase" localSheetId="6" hidden="1">'5支出分类（部门预算）'!$A$8:$U$27</definedName>
    <definedName name="_xlnm._FilterDatabase" localSheetId="8" hidden="1">'7一般公共预算支出表'!$A$9:$K$28</definedName>
    <definedName name="_xlnm._FilterDatabase" localSheetId="9" hidden="1">'8一般公共预算基本支出表'!$A$9:$I$26</definedName>
    <definedName name="_xlnm._FilterDatabase" localSheetId="27" hidden="1">'26政府采购表'!$A$7:$AD$70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<sst xmlns="http://schemas.openxmlformats.org/spreadsheetml/2006/main" count="2187" uniqueCount="741">
  <si>
    <t>2025年岳阳地区部门预算公开表</t>
  </si>
  <si>
    <t>单位代码：</t>
  </si>
  <si>
    <t>单位名称：</t>
  </si>
  <si>
    <t>岳阳市岳阳楼区人民代表大会常务委员会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</si>
  <si>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</si>
  <si>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</si>
  <si>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</si>
  <si>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</si>
  <si>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</si>
  <si>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</si>
  <si>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</si>
  <si>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</si>
  <si>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</si>
  <si>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</si>
  <si>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</si>
  <si>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</si>
  <si>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</si>
  <si>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</si>
  <si>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</si>
  <si>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</si>
  <si>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</si>
  <si>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</si>
  <si>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</si>
  <si>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</si>
  <si>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</si>
  <si>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</si>
  <si>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</si>
  <si>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</si>
  <si>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</si>
  <si>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</si>
  <si>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</si>
  <si>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</si>
  <si>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</si>
  <si>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</si>
  <si>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单位：100001_岳阳市岳阳楼区人民代表大会常务委员会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</si>
  <si>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</si>
  <si>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</si>
  <si>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</si>
  <si>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</si>
  <si>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</si>
  <si>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</si>
  <si>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</si>
  <si>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</si>
  <si>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</si>
  <si>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</si>
  <si>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</si>
  <si>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</si>
  <si>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</si>
  <si>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</si>
  <si>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</si>
  <si>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</si>
  <si>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</si>
  <si>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</si>
  <si>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</si>
  <si>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</si>
  <si>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</si>
  <si>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</si>
  <si>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</si>
  <si>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</si>
  <si>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</si>
  <si>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</si>
  <si>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</si>
  <si>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</si>
  <si>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</si>
  <si>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</si>
  <si>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</si>
  <si>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</si>
  <si>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</si>
  <si>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</si>
  <si>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</si>
  <si>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</si>
  <si>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</si>
  <si>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</si>
  <si>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</si>
  <si>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</si>
  <si>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</si>
  <si>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</si>
  <si>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</si>
  <si>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</si>
  <si>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</si>
  <si>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</si>
  <si>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</si>
  <si>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</si>
  <si>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</si>
  <si>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</si>
  <si>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</si>
  <si>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</si>
  <si>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</si>
  <si>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</si>
  <si>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</si>
  <si>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</si>
  <si>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</si>
  <si>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</si>
  <si>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</si>
  <si>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</si>
  <si>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</si>
  <si>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</si>
  <si>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</si>
  <si>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</si>
  <si>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</si>
  <si>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</si>
  <si>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</si>
  <si>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</si>
  <si>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</si>
  <si>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</si>
  <si>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</si>
  <si>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</si>
  <si>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</si>
  <si>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</si>
  <si>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</si>
  <si>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</si>
  <si>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</si>
  <si>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</si>
  <si>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</si>
  <si>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</si>
  <si>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</si>
  <si>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</si>
  <si>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</si>
  <si>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</si>
  <si>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</si>
  <si>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</si>
  <si>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</si>
  <si>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</si>
  <si>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</si>
  <si>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</si>
  <si>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</si>
  <si>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</si>
  <si>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</si>
  <si>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</si>
  <si>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</si>
  <si>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</si>
  <si>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</si>
  <si>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</si>
  <si>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</si>
  <si>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</si>
  <si>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</si>
  <si>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</si>
  <si>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</si>
  <si>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</si>
  <si>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</si>
  <si>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</si>
  <si>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</si>
  <si>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</si>
  <si>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</si>
  <si>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</si>
  <si>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</si>
  <si>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</si>
  <si>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</si>
  <si>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</si>
  <si>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</si>
  <si>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</si>
  <si>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</si>
  <si>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</si>
  <si>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</si>
  <si>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</si>
  <si>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</si>
  <si>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</si>
  <si>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100001</t>
  </si>
  <si>
    <t xml:space="preserve">  岳阳市岳阳楼区人民代表大会常务委员会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</si>
  <si>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</si>
  <si>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</si>
  <si>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</si>
  <si>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</si>
  <si>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</si>
  <si>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</si>
  <si>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</si>
  <si>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</si>
  <si>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</si>
  <si>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</si>
  <si>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</si>
  <si>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</si>
  <si>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</si>
  <si>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</si>
  <si>
    <t>一般公共服务支出</t>
  </si>
  <si>
    <t>01</t>
  </si>
  <si>
    <t>20101</t>
  </si>
  <si>
    <t>人大事务</t>
  </si>
  <si>
    <t>04</t>
  </si>
  <si>
    <t>2010104</t>
  </si>
  <si>
    <t>人大会议</t>
  </si>
  <si>
    <t>02</t>
  </si>
  <si>
    <t>2010102</t>
  </si>
  <si>
    <t>一般行政管理事务</t>
  </si>
  <si>
    <t>208</t>
  </si>
  <si>
    <t>社会保障和就业支出</t>
  </si>
  <si>
    <t>05</t>
  </si>
  <si>
    <t>20805</t>
  </si>
  <si>
    <t>行政事业单位养老支出</t>
  </si>
  <si>
    <t>2080501</t>
  </si>
  <si>
    <t>行政单位离退休</t>
  </si>
  <si>
    <t>2080505</t>
  </si>
  <si>
    <t>机关事业单位基本养老保险缴费支出</t>
  </si>
  <si>
    <t>11</t>
  </si>
  <si>
    <t>20811</t>
  </si>
  <si>
    <t>残疾人事业</t>
  </si>
  <si>
    <t>99</t>
  </si>
  <si>
    <t>2081199</t>
  </si>
  <si>
    <t>其他残疾人事业支出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</si>
  <si>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</si>
  <si>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</si>
  <si>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</si>
  <si>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</si>
  <si>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</si>
  <si>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</si>
  <si>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</si>
  <si>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</si>
  <si>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</si>
  <si>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</si>
  <si>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</si>
  <si>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</si>
  <si>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</si>
  <si>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</si>
  <si>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</si>
  <si>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</si>
  <si>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</si>
  <si>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</si>
  <si>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</si>
  <si>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</si>
  <si>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</si>
  <si>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</si>
  <si>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</si>
  <si>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</si>
  <si>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</si>
  <si>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</si>
  <si>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</si>
  <si>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</si>
  <si>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</si>
  <si>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</si>
  <si>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</si>
  <si>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</si>
  <si>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</si>
  <si>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</si>
  <si>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</si>
  <si>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</si>
  <si>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</si>
  <si>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</si>
  <si>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</si>
  <si>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</si>
  <si>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</si>
  <si>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</si>
  <si>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</si>
  <si>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</si>
  <si>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</si>
  <si>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</si>
  <si>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</si>
  <si>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</si>
  <si>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</si>
  <si>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</si>
  <si>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</si>
  <si>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</si>
  <si>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</si>
  <si>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</si>
  <si>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</si>
  <si>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</si>
  <si>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</si>
  <si>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</si>
  <si>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</si>
  <si>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部门公开表09</t>
  </si>
  <si>
    <t>经济科目</t>
  </si>
  <si>
    <t>经济科目编码</t>
  </si>
  <si>
    <t>经济科目名称</t>
  </si>
  <si>
    <t>301</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</si>
  <si>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</si>
  <si>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</si>
  <si>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</si>
  <si>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</si>
  <si>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</si>
  <si>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</si>
  <si>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</si>
  <si>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</si>
  <si>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</si>
  <si>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</si>
  <si>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</si>
  <si>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</si>
  <si>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</si>
  <si>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</si>
  <si>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</si>
  <si>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30106</t>
  </si>
  <si>
    <t>伙食补助费</t>
  </si>
  <si>
    <t>30199</t>
  </si>
  <si>
    <t>其他工资福利支出</t>
  </si>
  <si>
    <t>302</t>
  </si>
  <si>
    <t>商品和服务支出</t>
  </si>
  <si>
    <t>30201</t>
  </si>
  <si>
    <t>办公费</t>
  </si>
  <si>
    <t>30205</t>
  </si>
  <si>
    <t>水费</t>
  </si>
  <si>
    <t>30206</t>
  </si>
  <si>
    <t>电费</t>
  </si>
  <si>
    <t>30207</t>
  </si>
  <si>
    <t>邮电费</t>
  </si>
  <si>
    <t>30211</t>
  </si>
  <si>
    <t>差旅费</t>
  </si>
  <si>
    <t>30214</t>
  </si>
  <si>
    <t>租赁费</t>
  </si>
  <si>
    <t>30217</t>
  </si>
  <si>
    <t>公务接待费</t>
  </si>
  <si>
    <t>30226</t>
  </si>
  <si>
    <t>劳务费</t>
  </si>
  <si>
    <t>30299</t>
  </si>
  <si>
    <t>其他商品和服务支出</t>
  </si>
  <si>
    <t>303</t>
  </si>
  <si>
    <t>30301</t>
  </si>
  <si>
    <t>离休费</t>
  </si>
  <si>
    <t>30302</t>
  </si>
  <si>
    <t>退休费</t>
  </si>
  <si>
    <t>部门公开表10</t>
  </si>
  <si>
    <t>工资奖金津补贴</t>
  </si>
  <si>
    <t>社会保障缴费</t>
  </si>
  <si>
    <t>其他对事业单位补助</t>
  </si>
  <si>
    <t>2010101</t>
  </si>
  <si>
    <t>行政运行</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</si>
  <si>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</si>
  <si>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</si>
  <si>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</si>
  <si>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</si>
  <si>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</si>
  <si>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</si>
  <si>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</si>
  <si>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</si>
  <si>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</si>
  <si>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</si>
  <si>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</si>
  <si>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</si>
  <si>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</si>
  <si>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</si>
  <si>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</si>
  <si>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</si>
  <si>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</si>
  <si>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</si>
  <si>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</si>
  <si>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</si>
  <si>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</si>
  <si>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</si>
  <si>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</si>
  <si>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</si>
  <si>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</si>
  <si>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</si>
  <si>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</si>
  <si>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</si>
  <si>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</si>
  <si>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</si>
  <si>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</si>
  <si>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</si>
  <si>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</si>
  <si>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</si>
  <si>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</si>
  <si>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</si>
  <si>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取暖费</t>
  </si>
  <si>
    <t>物业管理费</t>
  </si>
  <si>
    <t>专用材料费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</si>
  <si>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</si>
  <si>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</si>
  <si>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</si>
  <si>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</si>
  <si>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</si>
  <si>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</si>
  <si>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</si>
  <si>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</si>
  <si>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</si>
  <si>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</si>
  <si>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</si>
  <si>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</si>
  <si>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</si>
  <si>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</si>
  <si>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</si>
  <si>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</si>
  <si>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</si>
  <si>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注意：本部门未安排政府性基金预算，因此该表为空。</t>
  </si>
  <si>
    <t>部门公开表18</t>
  </si>
  <si>
    <t>部门公开表19</t>
  </si>
  <si>
    <t>部门公开表20</t>
  </si>
  <si>
    <t>国有资本经营预算支出表</t>
  </si>
  <si>
    <t>本年国有资本经营预算支出</t>
  </si>
  <si>
    <t>注意：本部门未安排国有资本经营预算，因此该表为空。</t>
  </si>
  <si>
    <t>部门公开表21</t>
  </si>
  <si>
    <t>本年财政专户管理资金预算支出</t>
  </si>
  <si>
    <t>注意：部门未安排财政专户管理资金预算，因此该表为空。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</si>
  <si>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</si>
  <si>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</si>
  <si>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</si>
  <si>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</si>
  <si>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</si>
  <si>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</si>
  <si>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</si>
  <si>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</si>
  <si>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</si>
  <si>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</si>
  <si>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</si>
  <si>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</si>
  <si>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</si>
  <si>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</si>
  <si>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运转经费专项补助</t>
  </si>
  <si>
    <t>人大事务经费</t>
  </si>
  <si>
    <t>人大会议经费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</si>
  <si>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</si>
  <si>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</si>
  <si>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</si>
  <si>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</si>
  <si>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</si>
  <si>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</si>
  <si>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</si>
  <si>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</si>
  <si>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</si>
  <si>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</si>
  <si>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</si>
  <si>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</si>
  <si>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</si>
  <si>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</si>
  <si>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人大监督、财经监督审查、人大类案审查、诉讼监督、老干经费、常委会会议、信访经费、执法检查、工作评议、工伤保健金、长江流域联席会议等方面、专题调研、政府规范性文件审查、三湘农产品健康行、环保世纪行、农产品质量安全行、民族团结进步行、立法听证评估论证等方面</t>
  </si>
  <si>
    <t>产出指标</t>
  </si>
  <si>
    <t>数量指标</t>
  </si>
  <si>
    <t>听取和审议专项工作报告</t>
  </si>
  <si>
    <t xml:space="preserve">该指标主要听取和审议专项工作。	</t>
  </si>
  <si>
    <t>该指标等于指标值得3分，每减少1次扣0.5分。</t>
  </si>
  <si>
    <t>次</t>
  </si>
  <si>
    <t>≧</t>
  </si>
  <si>
    <t>财政经济监督</t>
  </si>
  <si>
    <t xml:space="preserve">该指标主要对财政经济监督。	</t>
  </si>
  <si>
    <t>满意度测评</t>
  </si>
  <si>
    <t xml:space="preserve">该指标主要是对专项工作开展情况进行测评。	</t>
  </si>
  <si>
    <t>%</t>
  </si>
  <si>
    <t>拟开展的法治建设活动</t>
  </si>
  <si>
    <t xml:space="preserve">该指标主要对专项工作的执法检查。	</t>
  </si>
  <si>
    <t>该指标等于指标值得2分，每减少1次扣0.5分。</t>
  </si>
  <si>
    <t>开展的专项活动</t>
  </si>
  <si>
    <t xml:space="preserve">该指标主要专项主题活动	</t>
  </si>
  <si>
    <t>调研、检查、工作评议等。</t>
  </si>
  <si>
    <t>该指标主要考察活动开展等情况。</t>
  </si>
  <si>
    <t>开展规范性文件备案审查</t>
  </si>
  <si>
    <t xml:space="preserve">该指标主要规范性文件备案审查工作情况	</t>
  </si>
  <si>
    <t>质量指标</t>
  </si>
  <si>
    <t>培训学习召开及时率。</t>
  </si>
  <si>
    <t>该指标主要考察召开及时率。</t>
  </si>
  <si>
    <t>按安排完成率100%得5分，每降低10%扣1分，扣完为止</t>
  </si>
  <si>
    <t>经费使用合规率。</t>
  </si>
  <si>
    <t>该指标主要考察经费使用合规率。</t>
  </si>
  <si>
    <t>时效指标</t>
  </si>
  <si>
    <t>项目完成时间。</t>
  </si>
  <si>
    <t>2025年底</t>
  </si>
  <si>
    <t>该指标主要考察完成时间是否达到标准值。</t>
  </si>
  <si>
    <t>该指标等于指标值得5分，按项目完成时间相应扣分。</t>
  </si>
  <si>
    <t>年</t>
  </si>
  <si>
    <t>定量</t>
  </si>
  <si>
    <t>该指标等于指标值得5分，按及时率完成时间相应扣分。</t>
  </si>
  <si>
    <t>％</t>
  </si>
  <si>
    <t>＝</t>
  </si>
  <si>
    <t>效益指标</t>
  </si>
  <si>
    <t>经济效益指标</t>
  </si>
  <si>
    <t>人大代表积极参与全区经济社会建设。</t>
  </si>
  <si>
    <t>促进</t>
  </si>
  <si>
    <t>该指标反映引导人大代表积极参与全区经济社会建。</t>
  </si>
  <si>
    <t>未达指标值酌情扣分</t>
  </si>
  <si>
    <t>/</t>
  </si>
  <si>
    <t>定性</t>
  </si>
  <si>
    <t>社会效益指标</t>
  </si>
  <si>
    <t xml:space="preserve">人大代表献言献策、代表履职能力和积极性。	</t>
  </si>
  <si>
    <t>提升</t>
  </si>
  <si>
    <t xml:space="preserve">该指标主要考察是否有效提升人大代表献言献策、代表履职能力和积极性。	</t>
  </si>
  <si>
    <t>生态效益指标</t>
  </si>
  <si>
    <t xml:space="preserve">居民生活环境。	</t>
  </si>
  <si>
    <t>改善</t>
  </si>
  <si>
    <t xml:space="preserve">该指标主要考察是否有效改善居民生活环境整治。	</t>
  </si>
  <si>
    <t>可持续影响指标</t>
  </si>
  <si>
    <t>不适用</t>
  </si>
  <si>
    <t>满意度指标</t>
  </si>
  <si>
    <t>服务对象满意度指标</t>
  </si>
  <si>
    <t>社会公众满意度。</t>
  </si>
  <si>
    <t xml:space="preserve">该指标主要考察部门整体工作开展情况，社会公众满意度是否达到目标。	</t>
  </si>
  <si>
    <t>该指标大于等于指标值得10分，按满意度指标相应扣分。</t>
  </si>
  <si>
    <t>≥</t>
  </si>
  <si>
    <t>成本指标</t>
  </si>
  <si>
    <t>经济成本指标</t>
  </si>
  <si>
    <t>运转类其他经费</t>
  </si>
  <si>
    <t>该指标主要考察是否按规定有效使用经费。</t>
  </si>
  <si>
    <t>该指标等于指标值得20分，该指标按相关经费使用进行相应扣分。</t>
  </si>
  <si>
    <t>万元</t>
  </si>
  <si>
    <t>社会成本指标</t>
  </si>
  <si>
    <t>生态环境成本指标</t>
  </si>
  <si>
    <t>主要用于人大代表学习、视察考察及活动经费、人大代表工作站运行经费等方面</t>
  </si>
  <si>
    <t>组织人大代表培训学习。</t>
  </si>
  <si>
    <t xml:space="preserve">该指标主要考察人大代表培训学习。	</t>
  </si>
  <si>
    <t>该指标等于指标值得5分，每减少1次扣1分。</t>
  </si>
  <si>
    <t>该指标等于指标值得10分，每减少1次扣0.5分。</t>
  </si>
  <si>
    <t>代表工作站维护。</t>
  </si>
  <si>
    <t xml:space="preserve">该指标主要考察代表工作站运行维护。	</t>
  </si>
  <si>
    <t>该指标等于指标值得5分，每减少1次扣0.5分。</t>
  </si>
  <si>
    <t>人大代表工作经费。</t>
  </si>
  <si>
    <t>人大年会</t>
  </si>
  <si>
    <t>区六届人大五次会议</t>
  </si>
  <si>
    <r>
      <rPr>
        <sz val="7"/>
        <color indexed="8"/>
        <rFont val="宋体"/>
        <charset val="134"/>
      </rPr>
      <t>该指标主要考察人大会议的召开情况。</t>
    </r>
    <r>
      <rPr>
        <sz val="7"/>
        <color indexed="8"/>
        <rFont val="Arial"/>
        <charset val="0"/>
      </rPr>
      <t xml:space="preserve">	</t>
    </r>
  </si>
  <si>
    <t>该指标等于指标值得18分，按相关工作完成量相应扣分。</t>
  </si>
  <si>
    <r>
      <rPr>
        <sz val="7"/>
        <color indexed="8"/>
        <rFont val="宋体"/>
        <charset val="134"/>
      </rPr>
      <t>专项资金使用及时率、合规率</t>
    </r>
    <r>
      <rPr>
        <sz val="7"/>
        <color indexed="8"/>
        <rFont val="Arial"/>
        <charset val="0"/>
      </rPr>
      <t xml:space="preserve">	</t>
    </r>
  </si>
  <si>
    <r>
      <rPr>
        <sz val="7"/>
        <color indexed="8"/>
        <rFont val="宋体"/>
        <charset val="134"/>
      </rPr>
      <t>该指标主要考察专项资金使用的合规情况。</t>
    </r>
    <r>
      <rPr>
        <sz val="7"/>
        <color indexed="8"/>
        <rFont val="Arial"/>
        <charset val="0"/>
      </rPr>
      <t xml:space="preserve">	</t>
    </r>
  </si>
  <si>
    <t>该指标等于指标值得10分，按相关工作完成质量应扣分。</t>
  </si>
  <si>
    <t>会议召开及时率；群众反映合理诉求办理及时率 。</t>
  </si>
  <si>
    <r>
      <rPr>
        <sz val="7"/>
        <color indexed="8"/>
        <rFont val="宋体"/>
        <charset val="134"/>
      </rPr>
      <t>该指标主要考察会议召开的及时性是否达到标准值；考察群众反映合理诉求的办结情况 。</t>
    </r>
    <r>
      <rPr>
        <sz val="7"/>
        <color indexed="8"/>
        <rFont val="Arial"/>
        <charset val="0"/>
      </rPr>
      <t xml:space="preserve">	</t>
    </r>
  </si>
  <si>
    <t>人大代表积极参与全区经济社会建设</t>
  </si>
  <si>
    <t>该指标反映引导人大代表积极参与全区经济社会建</t>
  </si>
  <si>
    <r>
      <rPr>
        <sz val="7"/>
        <color indexed="8"/>
        <rFont val="宋体"/>
        <charset val="134"/>
      </rPr>
      <t>改善民生，为群众办事解难</t>
    </r>
    <r>
      <rPr>
        <sz val="7"/>
        <color indexed="8"/>
        <rFont val="Arial"/>
        <charset val="0"/>
      </rPr>
      <t xml:space="preserve">	</t>
    </r>
  </si>
  <si>
    <t>有效</t>
  </si>
  <si>
    <r>
      <rPr>
        <sz val="7"/>
        <color indexed="8"/>
        <rFont val="宋体"/>
        <charset val="134"/>
      </rPr>
      <t>该指标主要考察是否有效改善民生，为群众办事解难。</t>
    </r>
    <r>
      <rPr>
        <sz val="7"/>
        <color indexed="8"/>
        <rFont val="Arial"/>
        <charset val="0"/>
      </rPr>
      <t xml:space="preserve">	</t>
    </r>
  </si>
  <si>
    <t>该指标等于指标值得25分，按相关工作完成效益应扣分。</t>
  </si>
  <si>
    <r>
      <rPr>
        <sz val="7"/>
        <color indexed="8"/>
        <rFont val="宋体"/>
        <charset val="134"/>
      </rPr>
      <t>居民生活环境</t>
    </r>
    <r>
      <rPr>
        <sz val="7"/>
        <color indexed="8"/>
        <rFont val="Arial"/>
        <charset val="0"/>
      </rPr>
      <t xml:space="preserve">	</t>
    </r>
  </si>
  <si>
    <r>
      <rPr>
        <sz val="7"/>
        <color indexed="8"/>
        <rFont val="宋体"/>
        <charset val="134"/>
      </rPr>
      <t>该指标主要考察是否有效改善居民生活环境。</t>
    </r>
    <r>
      <rPr>
        <sz val="7"/>
        <color indexed="8"/>
        <rFont val="Arial"/>
        <charset val="0"/>
      </rPr>
      <t xml:space="preserve">	</t>
    </r>
  </si>
  <si>
    <t>该指标值按相关工作完成效益应扣分。</t>
  </si>
  <si>
    <t>社会公众满意度</t>
  </si>
  <si>
    <r>
      <rPr>
        <sz val="7"/>
        <color indexed="8"/>
        <rFont val="宋体"/>
        <charset val="134"/>
      </rPr>
      <t>该指标主要考察部门整体工作开展情况，社会公众满意度是否达到目标。</t>
    </r>
    <r>
      <rPr>
        <sz val="7"/>
        <color indexed="8"/>
        <rFont val="Arial"/>
        <charset val="0"/>
      </rPr>
      <t xml:space="preserve">	</t>
    </r>
  </si>
  <si>
    <t>会议经费</t>
  </si>
  <si>
    <t>该指标主要考察经费使用是否得到有效节约。</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</si>
  <si>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</si>
  <si>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</si>
  <si>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</si>
  <si>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</si>
  <si>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</si>
  <si>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</si>
  <si>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</si>
  <si>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</si>
  <si>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</si>
  <si>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</si>
  <si>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</si>
  <si>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100001</t>
  </si>
  <si>
    <t>1、讨论、决定本行政区域内的重大事项。2、根据区人民政府的提请，决定对本区国民经济和社会发展计划部分变更；审查和批准预算、决算调整；听取和审议区人民政府关于国民经济和社会发展计划执行情况、财政预算执行和其他财政收支审计情况的报告，提出意见和建议。3、依法监督区人民政府、区监察委员会、区人民法院、区人民检察院的工作。4、对审议、视察、检查、工作评议中发现的突出问题实行跟踪督办。5、主持区人民代表大会代表的选举。6、在区人民代表大会闭会期间补选出缺的代表和罢免个别代表。7、依法行使任免权。8、负责全国县、市、区人大来岳阳楼区调研学习等接待工作。9、参加长江流域会议。</t>
  </si>
  <si>
    <t>召开岳阳楼区第六届人民代表大会第五次会议。</t>
  </si>
  <si>
    <t>次/年</t>
  </si>
  <si>
    <t>该指标主要考察项目是否按时间完成指标值。</t>
  </si>
  <si>
    <t>该指标等于指标值得2分，未按时完成扣2分。</t>
  </si>
  <si>
    <t>常委会会议、主任会会议。</t>
  </si>
  <si>
    <t>该指标等于指标值得3分，每减少1次扣0.25分。</t>
  </si>
  <si>
    <t>开展调研、执法检查等活、专项活动。</t>
  </si>
  <si>
    <t>该指标主要考察开展调研、检查活动合规性是否达到标准值。</t>
  </si>
  <si>
    <t>该指标等于指标值得3分，每减少1次扣0.15分。</t>
  </si>
  <si>
    <t>组织开展专项活动。</t>
  </si>
  <si>
    <t>该指标主要考察组织开展专项活动是否按时间完成指标值。</t>
  </si>
  <si>
    <t>听取和审议专项工作报告。</t>
  </si>
  <si>
    <t>该指标主要考察组织专项工作报告是否按时间完成指标值。</t>
  </si>
  <si>
    <t>该指标等于指标值得2分，每减少1次扣0.25分。</t>
  </si>
  <si>
    <t>组织培训学习。</t>
  </si>
  <si>
    <t>该指标主要考察组织培训学习是否按时间完成指标值。</t>
  </si>
  <si>
    <t>信息中心维护。</t>
  </si>
  <si>
    <t>办结代表建议意见。</t>
  </si>
  <si>
    <t>件</t>
  </si>
  <si>
    <t>该指标等于指标值得2分，每减少1件扣0.05分。</t>
  </si>
  <si>
    <t>群众来信来访。</t>
  </si>
  <si>
    <t>该指标等于指标值得2分，每减少1件扣0.2分。</t>
  </si>
  <si>
    <t>会议召开及时率；
意见建议答复率；群众诉求办结率。</t>
  </si>
  <si>
    <t>该指标主要考察会议召开及时率；意见建议答复率；群众诉求办结率是否达到标准值。</t>
  </si>
  <si>
    <t>该指标等于指标值得7分，按及时率、答复率、办结率相应扣分。</t>
  </si>
  <si>
    <t>调研、执法检查合规性、公正率。</t>
  </si>
  <si>
    <t>开展调研、检查活动合规性、公正率。</t>
  </si>
  <si>
    <t>群众反映诉求办理及时率。</t>
  </si>
  <si>
    <t>该指标等于指标值得2分，按及时率完成时间相应扣分。</t>
  </si>
  <si>
    <t>该指标等于指标值得4分，按项目完成时间相应扣分。</t>
  </si>
  <si>
    <t>会议召开及时率。</t>
  </si>
  <si>
    <t>该指标等于指标值得4分，按及时率完成时间相应扣分。</t>
  </si>
  <si>
    <t>运转类其他</t>
  </si>
  <si>
    <t>该指标等于指标值得3分，按相关经费使用进行相应扣分。</t>
  </si>
  <si>
    <t>该指标主要六届人大五次会议经费使用是否得到有效节约。</t>
  </si>
  <si>
    <t>该指标等于指标值得4分，按相关经费使用进行相应扣分。</t>
  </si>
  <si>
    <t>该指标等于指标值得2分，按相关经费使用进行相应扣分。</t>
  </si>
  <si>
    <t>改善民生，为群众办事解难。</t>
  </si>
  <si>
    <t>该指标主要考察是否有效改善民生，为群众办事解难。</t>
  </si>
  <si>
    <t>该指标等于指标值得5分，按相关工作效益指标相应扣分。</t>
  </si>
  <si>
    <t>全区民主法治建设和经济社会改革发展工作。</t>
  </si>
  <si>
    <t>该指标主要考察是否有效促进全区民主法治建设和经济社会改革发展工作。</t>
  </si>
  <si>
    <t>人大代表献言献策、代表履职能力和积极性。</t>
  </si>
  <si>
    <t>该指标主要考察是否有效提升人大代表献言献策、代表履职能力和积极性。</t>
  </si>
  <si>
    <t>居民生活环境。</t>
  </si>
  <si>
    <t>该指标主要考察是否改善居民生活环境。</t>
  </si>
  <si>
    <t>该指标主要考察部门整体工作开展情况，社会公众满意度是否达到目标。</t>
  </si>
  <si>
    <t>人大运行经费。</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</si>
  <si>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</si>
  <si>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</si>
  <si>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</si>
  <si>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</si>
  <si>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</si>
  <si>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</si>
  <si>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</si>
  <si>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</si>
  <si>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</si>
  <si>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</si>
  <si>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</si>
  <si>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</si>
  <si>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</si>
  <si>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</si>
  <si>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</si>
  <si>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</si>
  <si>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</si>
  <si>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</si>
  <si>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</si>
  <si>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</si>
  <si>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</si>
  <si>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</si>
  <si>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</si>
  <si>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</si>
  <si>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</si>
  <si>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</si>
  <si>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</si>
  <si>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</si>
  <si>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</si>
  <si>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</si>
  <si>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</si>
  <si>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</si>
  <si>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</si>
  <si>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</si>
  <si>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</si>
  <si>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</si>
  <si>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</si>
  <si>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岳阳楼区人民代表大会常务委员会</t>
  </si>
  <si>
    <t>工程类</t>
  </si>
  <si>
    <t>办公用房</t>
  </si>
  <si>
    <t>B01010000</t>
  </si>
  <si>
    <t>2025.1.1</t>
  </si>
  <si>
    <t>2025.12.30</t>
  </si>
  <si>
    <t>货物类</t>
  </si>
  <si>
    <t>台式计算机</t>
  </si>
  <si>
    <t>A02010105</t>
  </si>
  <si>
    <t>台</t>
  </si>
  <si>
    <t>服务器</t>
  </si>
  <si>
    <t>A02010104</t>
  </si>
  <si>
    <t>便携式计算机</t>
  </si>
  <si>
    <t>A02010108</t>
  </si>
  <si>
    <t>网络设备</t>
  </si>
  <si>
    <t>A02010200</t>
  </si>
  <si>
    <t>套</t>
  </si>
  <si>
    <t>路由器</t>
  </si>
  <si>
    <t>A02010201</t>
  </si>
  <si>
    <t>交换设备</t>
  </si>
  <si>
    <t>A02010202</t>
  </si>
  <si>
    <t>网络接口</t>
  </si>
  <si>
    <t>A02010212</t>
  </si>
  <si>
    <t>移动存储设备</t>
  </si>
  <si>
    <t>A02010508</t>
  </si>
  <si>
    <t>个</t>
  </si>
  <si>
    <t>键盘</t>
  </si>
  <si>
    <t>A02021109</t>
  </si>
  <si>
    <t>鼠标器</t>
  </si>
  <si>
    <t>A02021110</t>
  </si>
  <si>
    <t>办公设备</t>
  </si>
  <si>
    <t>A02020000</t>
  </si>
  <si>
    <t>办公设备零部件</t>
  </si>
  <si>
    <t>A02021700</t>
  </si>
  <si>
    <t>碎纸机</t>
  </si>
  <si>
    <t>A02021301</t>
  </si>
  <si>
    <t>打印机</t>
  </si>
  <si>
    <t>A02021000</t>
  </si>
  <si>
    <t>计算器</t>
  </si>
  <si>
    <t>A02021401</t>
  </si>
  <si>
    <t>办公桌</t>
  </si>
  <si>
    <t>A05010201</t>
  </si>
  <si>
    <t>张</t>
  </si>
  <si>
    <t>电话机</t>
  </si>
  <si>
    <t>A02080701</t>
  </si>
  <si>
    <t>硒鼓、粉盒</t>
  </si>
  <si>
    <t>A05040200</t>
  </si>
  <si>
    <t>办公用品</t>
  </si>
  <si>
    <t>A05040000</t>
  </si>
  <si>
    <t>复印纸</t>
  </si>
  <si>
    <t>A05040101</t>
  </si>
  <si>
    <t>信纸</t>
  </si>
  <si>
    <t>A05040102</t>
  </si>
  <si>
    <t>信封</t>
  </si>
  <si>
    <t>A05040103</t>
  </si>
  <si>
    <t>其他纸制文具</t>
  </si>
  <si>
    <t>A05040199</t>
  </si>
  <si>
    <t>文具</t>
  </si>
  <si>
    <t>A05040401</t>
  </si>
  <si>
    <t>笔</t>
  </si>
  <si>
    <t>A05040402</t>
  </si>
  <si>
    <t>其他文教用品</t>
  </si>
  <si>
    <t>A05040499</t>
  </si>
  <si>
    <t>清洁用品</t>
  </si>
  <si>
    <t>A05040500</t>
  </si>
  <si>
    <t>卫生用纸制品</t>
  </si>
  <si>
    <t>A05040501</t>
  </si>
  <si>
    <t>消毒杀菌用品</t>
  </si>
  <si>
    <t>A05040502</t>
  </si>
  <si>
    <t>办公椅</t>
  </si>
  <si>
    <t>A05010301</t>
  </si>
  <si>
    <t>把</t>
  </si>
  <si>
    <t>沙发类</t>
  </si>
  <si>
    <t>A05010400</t>
  </si>
  <si>
    <t>柜类</t>
  </si>
  <si>
    <t>A05010500</t>
  </si>
  <si>
    <t>电源插座和转换器</t>
  </si>
  <si>
    <t>A02061727</t>
  </si>
  <si>
    <t>空调机</t>
  </si>
  <si>
    <t>A02061804</t>
  </si>
  <si>
    <t>茶叶</t>
  </si>
  <si>
    <t>A07031301</t>
  </si>
  <si>
    <t>斤</t>
  </si>
  <si>
    <t>农副食品，动、植物油制品</t>
  </si>
  <si>
    <t>A07060199</t>
  </si>
  <si>
    <t>植物油及其制品</t>
  </si>
  <si>
    <t>A07060105</t>
  </si>
  <si>
    <t>厨卫用具</t>
  </si>
  <si>
    <t>A05020100</t>
  </si>
  <si>
    <t>餐具</t>
  </si>
  <si>
    <t>A05020112</t>
  </si>
  <si>
    <t>调味品</t>
  </si>
  <si>
    <t>A07060206</t>
  </si>
  <si>
    <t>农产品初加工服务</t>
  </si>
  <si>
    <t>C09010200</t>
  </si>
  <si>
    <t>书籍、课本</t>
  </si>
  <si>
    <t>A04010101</t>
  </si>
  <si>
    <t>其他图书档案设备</t>
  </si>
  <si>
    <t>A02049900</t>
  </si>
  <si>
    <t>批</t>
  </si>
  <si>
    <t>服务类</t>
  </si>
  <si>
    <t>档案管理服务</t>
  </si>
  <si>
    <t>C23200000</t>
  </si>
  <si>
    <t>采购代理服务</t>
  </si>
  <si>
    <t>C23260000</t>
  </si>
  <si>
    <t>印刷服务</t>
  </si>
  <si>
    <t>C23090100</t>
  </si>
  <si>
    <t>广告宣传服务</t>
  </si>
  <si>
    <t>C23150000</t>
  </si>
  <si>
    <t>财务报表编制服务</t>
  </si>
  <si>
    <t>C23020100</t>
  </si>
  <si>
    <t>硬件运维服务</t>
  </si>
  <si>
    <t>C16070200</t>
  </si>
  <si>
    <t>其他法律服务</t>
  </si>
  <si>
    <t>C23019900</t>
  </si>
  <si>
    <t>大型会议服务</t>
  </si>
  <si>
    <t>C22010100</t>
  </si>
  <si>
    <t>一般会议服务</t>
  </si>
  <si>
    <t>C22010200</t>
  </si>
  <si>
    <t>平台运营服务</t>
  </si>
  <si>
    <t>C16080200</t>
  </si>
  <si>
    <t>其他维修和保养服务</t>
  </si>
  <si>
    <t>C23129900</t>
  </si>
  <si>
    <t>计算机设备维修和保养服务</t>
  </si>
  <si>
    <t>C23120100</t>
  </si>
  <si>
    <t>办公设备维修和保养服务</t>
  </si>
  <si>
    <t>C23120200</t>
  </si>
  <si>
    <t>基础电信服务</t>
  </si>
  <si>
    <t>C17010100</t>
  </si>
  <si>
    <t>互联网信息服务</t>
  </si>
  <si>
    <t>C17020000</t>
  </si>
  <si>
    <t>出租车客运服务</t>
  </si>
  <si>
    <t>C15030300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</si>
</sst>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7"/>
      <color indexed="8"/>
      <name val="等线"/>
      <charset val="134"/>
    </font>
    <font>
      <b/>
      <sz val="7"/>
      <color indexed="8"/>
      <name val="等线"/>
      <charset val="134"/>
    </font>
    <font>
      <sz val="7"/>
      <color indexed="8"/>
      <name val="宋体"/>
      <charset val="134"/>
    </font>
    <font>
      <b/>
      <sz val="11"/>
      <color indexed="8"/>
      <name val="宋体"/>
      <charset val="1"/>
      <scheme val="minor"/>
    </font>
    <font>
      <sz val="9"/>
      <name val="宋体"/>
      <charset val="134"/>
      <scheme val="major"/>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7"/>
      <color indexed="8"/>
      <name val="Arial"/>
      <charset val="0"/>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4" borderId="19" applyNumberFormat="0" applyAlignment="0" applyProtection="0">
      <alignment vertical="center"/>
    </xf>
    <xf numFmtId="0" fontId="36" fillId="5" borderId="20" applyNumberFormat="0" applyAlignment="0" applyProtection="0">
      <alignment vertical="center"/>
    </xf>
    <xf numFmtId="0" fontId="37" fillId="5" borderId="19" applyNumberFormat="0" applyAlignment="0" applyProtection="0">
      <alignment vertical="center"/>
    </xf>
    <xf numFmtId="0" fontId="38" fillId="6"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46" fillId="0" borderId="0" applyFont="0" applyFill="0" applyBorder="0" applyAlignment="0" applyProtection="0">
      <alignment vertical="center"/>
    </xf>
    <xf numFmtId="43" fontId="26" fillId="0" borderId="0" applyFont="0" applyFill="0" applyBorder="0" applyAlignment="0" applyProtection="0">
      <alignment vertical="center"/>
    </xf>
  </cellStyleXfs>
  <cellXfs count="135">
    <xf numFmtId="0" fontId="0" fillId="0" borderId="0" xfId="0">
      <alignment vertical="center"/>
    </xf>
    <xf numFmtId="0" fontId="1" fillId="0" borderId="0" xfId="50" applyAlignment="1">
      <alignment vertical="center" wrapText="1"/>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6" fillId="0" borderId="1" xfId="50" applyFont="1" applyBorder="1" applyAlignment="1">
      <alignment horizontal="lef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43" fontId="6" fillId="0" borderId="1" xfId="1" applyFont="1" applyBorder="1" applyAlignment="1">
      <alignment vertical="center" wrapText="1"/>
    </xf>
    <xf numFmtId="43" fontId="3" fillId="0" borderId="1" xfId="1" applyFont="1" applyBorder="1" applyAlignment="1">
      <alignment vertical="center" wrapText="1"/>
    </xf>
    <xf numFmtId="0" fontId="7" fillId="0" borderId="0" xfId="0" applyFont="1" applyAlignment="1">
      <alignment horizontal="right" vertical="center"/>
    </xf>
    <xf numFmtId="0" fontId="6" fillId="0" borderId="0" xfId="50" applyFont="1" applyAlignment="1">
      <alignment horizontal="right" vertical="center" wrapText="1"/>
    </xf>
    <xf numFmtId="0" fontId="3" fillId="0" borderId="1" xfId="50" applyFont="1" applyBorder="1" applyAlignment="1">
      <alignment vertical="center" wrapText="1"/>
    </xf>
    <xf numFmtId="43" fontId="8" fillId="0" borderId="0" xfId="1" applyFont="1" applyAlignment="1">
      <alignment vertical="center"/>
    </xf>
    <xf numFmtId="0" fontId="9" fillId="0" borderId="0" xfId="49" applyAlignment="1">
      <alignment vertical="center"/>
    </xf>
    <xf numFmtId="0" fontId="10" fillId="0" borderId="0" xfId="0" applyFont="1" applyAlignment="1">
      <alignment horizontal="center" vertical="center" wrapText="1"/>
    </xf>
    <xf numFmtId="0" fontId="8" fillId="0" borderId="0" xfId="49" applyFont="1" applyAlignment="1">
      <alignment horizontal="left" vertical="center"/>
    </xf>
    <xf numFmtId="0" fontId="11" fillId="0" borderId="0" xfId="49" applyFont="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center" vertical="center" wrapText="1"/>
    </xf>
    <xf numFmtId="0" fontId="14" fillId="0" borderId="2" xfId="0" applyFont="1" applyBorder="1" applyAlignment="1">
      <alignment horizontal="left" vertical="center" wrapText="1"/>
    </xf>
    <xf numFmtId="0" fontId="13" fillId="0" borderId="3" xfId="0" applyFont="1" applyBorder="1" applyAlignment="1">
      <alignment horizontal="center" vertical="center" wrapText="1"/>
    </xf>
    <xf numFmtId="43" fontId="14" fillId="0" borderId="4" xfId="1" applyFont="1" applyBorder="1" applyAlignment="1">
      <alignment horizontal="center" vertical="center" wrapText="1"/>
    </xf>
    <xf numFmtId="43" fontId="13" fillId="0" borderId="5" xfId="1" applyFont="1" applyBorder="1" applyAlignment="1">
      <alignment horizontal="left" vertical="center" wrapText="1"/>
    </xf>
    <xf numFmtId="0" fontId="13" fillId="0" borderId="6" xfId="0" applyFont="1" applyBorder="1" applyAlignment="1">
      <alignment horizontal="center" vertical="center" wrapText="1"/>
    </xf>
    <xf numFmtId="43" fontId="14" fillId="0" borderId="5" xfId="1" applyFont="1" applyBorder="1" applyAlignment="1">
      <alignment horizontal="center" vertical="center" wrapText="1"/>
    </xf>
    <xf numFmtId="0" fontId="0" fillId="0" borderId="0" xfId="0" applyFont="1">
      <alignment vertical="center"/>
    </xf>
    <xf numFmtId="0" fontId="3" fillId="0" borderId="1" xfId="0"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6"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5" fillId="0"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5" fillId="0" borderId="8"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1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6" fillId="0" borderId="7"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7" fillId="0" borderId="12" xfId="0" applyFont="1" applyFill="1" applyBorder="1" applyAlignment="1">
      <alignment vertical="center" wrapText="1"/>
    </xf>
    <xf numFmtId="0" fontId="16"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5" fillId="0" borderId="0" xfId="0" applyFont="1" applyAlignment="1">
      <alignment vertical="center" wrapText="1"/>
    </xf>
    <xf numFmtId="0" fontId="14" fillId="2" borderId="1" xfId="0" applyFont="1" applyFill="1" applyBorder="1" applyAlignment="1">
      <alignment horizontal="left" vertical="center" wrapText="1"/>
    </xf>
    <xf numFmtId="0" fontId="7" fillId="0" borderId="0" xfId="0" applyFont="1" applyAlignment="1">
      <alignment horizontal="center" vertical="center"/>
    </xf>
    <xf numFmtId="0" fontId="13" fillId="2" borderId="1" xfId="0" applyFont="1" applyFill="1" applyBorder="1" applyAlignment="1">
      <alignment horizontal="left" vertical="center" wrapText="1"/>
    </xf>
    <xf numFmtId="4" fontId="14" fillId="0" borderId="1" xfId="0" applyNumberFormat="1" applyFont="1" applyBorder="1" applyAlignment="1">
      <alignment horizontal="right"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18" fillId="0" borderId="0" xfId="0" applyFont="1">
      <alignment vertical="center"/>
    </xf>
    <xf numFmtId="4" fontId="13"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0" fontId="0" fillId="0" borderId="0" xfId="51" applyFont="1">
      <alignment vertical="center"/>
    </xf>
    <xf numFmtId="0" fontId="18" fillId="0" borderId="0" xfId="51" applyFont="1">
      <alignment vertical="center"/>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0" fillId="0" borderId="0" xfId="51" applyFont="1" applyAlignment="1">
      <alignment horizontal="center" vertical="center" wrapText="1"/>
    </xf>
    <xf numFmtId="0" fontId="6" fillId="0" borderId="13" xfId="51" applyFont="1" applyBorder="1" applyAlignment="1">
      <alignment horizontal="left" vertical="center" wrapText="1"/>
    </xf>
    <xf numFmtId="0" fontId="6" fillId="0" borderId="0" xfId="51" applyFont="1" applyAlignment="1">
      <alignment horizontal="left" vertical="center" wrapText="1"/>
    </xf>
    <xf numFmtId="0" fontId="6" fillId="0" borderId="0" xfId="51" applyFont="1" applyAlignment="1">
      <alignment vertical="center" wrapText="1"/>
    </xf>
    <xf numFmtId="0" fontId="6" fillId="0" borderId="0" xfId="51" applyFont="1" applyAlignment="1">
      <alignment horizontal="right" vertical="center" wrapText="1"/>
    </xf>
    <xf numFmtId="0" fontId="12" fillId="0" borderId="14" xfId="51" applyFont="1" applyBorder="1" applyAlignment="1">
      <alignment horizontal="center" vertical="center" wrapText="1"/>
    </xf>
    <xf numFmtId="0" fontId="12" fillId="0" borderId="15" xfId="51" applyFont="1" applyBorder="1" applyAlignment="1">
      <alignment horizontal="center" vertical="center" wrapText="1"/>
    </xf>
    <xf numFmtId="0" fontId="12" fillId="0" borderId="1" xfId="51" applyFont="1" applyBorder="1" applyAlignment="1">
      <alignment horizontal="center" vertical="center" wrapText="1"/>
    </xf>
    <xf numFmtId="0" fontId="12" fillId="0" borderId="2" xfId="51" applyFont="1" applyBorder="1" applyAlignment="1">
      <alignment horizontal="center" vertical="center" wrapText="1"/>
    </xf>
    <xf numFmtId="0" fontId="12" fillId="0" borderId="10" xfId="51" applyFont="1" applyBorder="1" applyAlignment="1">
      <alignment horizontal="center" vertical="center" wrapText="1"/>
    </xf>
    <xf numFmtId="0" fontId="13" fillId="0" borderId="1" xfId="51" applyFont="1" applyBorder="1" applyAlignment="1">
      <alignment vertical="center" wrapText="1"/>
    </xf>
    <xf numFmtId="43" fontId="13" fillId="0" borderId="1" xfId="53" applyFont="1" applyBorder="1" applyAlignment="1">
      <alignment vertical="center" wrapText="1"/>
    </xf>
    <xf numFmtId="0" fontId="13" fillId="0" borderId="1" xfId="51" applyFont="1" applyBorder="1" applyAlignment="1">
      <alignment horizontal="left" vertical="center" wrapText="1"/>
    </xf>
    <xf numFmtId="0" fontId="13" fillId="2" borderId="1" xfId="51" applyFont="1" applyFill="1" applyBorder="1" applyAlignment="1">
      <alignment horizontal="left" vertical="center" wrapText="1"/>
    </xf>
    <xf numFmtId="0" fontId="14" fillId="0" borderId="1" xfId="51" applyFont="1" applyBorder="1" applyAlignment="1">
      <alignment vertical="center" wrapText="1"/>
    </xf>
    <xf numFmtId="43" fontId="14" fillId="0" borderId="1" xfId="53" applyFont="1" applyBorder="1" applyAlignment="1">
      <alignment vertical="center" wrapText="1"/>
    </xf>
    <xf numFmtId="0" fontId="14" fillId="2" borderId="1" xfId="51" applyFont="1" applyFill="1" applyBorder="1" applyAlignment="1">
      <alignment horizontal="left" vertical="center" wrapText="1"/>
    </xf>
    <xf numFmtId="43" fontId="14" fillId="0" borderId="1" xfId="53" applyFont="1" applyBorder="1" applyAlignment="1">
      <alignment horizontal="right" vertical="center" wrapText="1"/>
    </xf>
    <xf numFmtId="0" fontId="14" fillId="0" borderId="1" xfId="51" applyFont="1" applyFill="1" applyBorder="1" applyAlignment="1">
      <alignment vertical="center" wrapText="1"/>
    </xf>
    <xf numFmtId="0" fontId="13" fillId="0" borderId="1" xfId="51" applyFont="1" applyFill="1" applyBorder="1" applyAlignment="1">
      <alignment vertical="center" wrapText="1"/>
    </xf>
    <xf numFmtId="43" fontId="13" fillId="0" borderId="1" xfId="53" applyFont="1" applyBorder="1" applyAlignment="1">
      <alignment horizontal="right" vertical="center" wrapText="1"/>
    </xf>
    <xf numFmtId="43" fontId="13" fillId="0" borderId="1" xfId="1" applyFont="1" applyBorder="1" applyAlignment="1">
      <alignment vertical="center" wrapText="1"/>
    </xf>
    <xf numFmtId="43" fontId="14" fillId="0" borderId="1" xfId="1" applyFont="1" applyBorder="1" applyAlignment="1">
      <alignment vertical="center" wrapText="1"/>
    </xf>
    <xf numFmtId="43" fontId="14" fillId="0" borderId="1" xfId="1" applyFont="1" applyBorder="1" applyAlignment="1">
      <alignment horizontal="right" vertical="center" wrapText="1"/>
    </xf>
    <xf numFmtId="43" fontId="13" fillId="0" borderId="1" xfId="1" applyFont="1" applyBorder="1" applyAlignment="1">
      <alignment horizontal="right" vertical="center" wrapText="1"/>
    </xf>
    <xf numFmtId="0" fontId="14" fillId="2" borderId="1" xfId="51" applyFont="1" applyFill="1" applyBorder="1" applyAlignment="1">
      <alignment horizontal="center" vertical="center" wrapText="1"/>
    </xf>
    <xf numFmtId="0" fontId="14" fillId="0" borderId="0" xfId="51" applyFont="1" applyAlignment="1">
      <alignment vertical="center" wrapText="1"/>
    </xf>
    <xf numFmtId="0" fontId="19" fillId="0" borderId="0" xfId="51" applyFont="1" applyAlignment="1">
      <alignment horizontal="right" vertical="center" wrapText="1"/>
    </xf>
    <xf numFmtId="0" fontId="2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20" fillId="0" borderId="1" xfId="0" applyFont="1" applyBorder="1" applyAlignment="1">
      <alignment vertical="center" wrapText="1"/>
    </xf>
    <xf numFmtId="0" fontId="12" fillId="2" borderId="1" xfId="0" applyFont="1" applyFill="1" applyBorder="1" applyAlignment="1">
      <alignment horizontal="left" vertical="center" wrapText="1"/>
    </xf>
    <xf numFmtId="0" fontId="21" fillId="0" borderId="0" xfId="0" applyFont="1" applyAlignment="1">
      <alignment horizontal="center" vertical="center" wrapText="1"/>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3" fillId="0" borderId="5"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3" fillId="0" borderId="1" xfId="5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I11" sqref="I11"/>
    </sheetView>
  </sheetViews>
  <sheetFormatPr defaultColWidth="10" defaultRowHeight="13.5"/>
  <cols>
    <col min="1" max="15" width="9.76666666666667" style="130" customWidth="1"/>
    <col min="16" max="16384" width="10" style="130"/>
  </cols>
  <sheetData>
    <row r="1" s="130" customFormat="1" ht="16.35" customHeight="1" spans="1:1">
      <c r="A1" s="131"/>
    </row>
    <row r="2" s="130" customFormat="1" ht="122.8" customHeight="1" spans="1:15">
      <c r="A2" s="132" t="s">
        <v>0</v>
      </c>
      <c r="B2" s="132"/>
      <c r="C2" s="132"/>
      <c r="D2" s="132"/>
      <c r="E2" s="132"/>
      <c r="F2" s="132"/>
      <c r="G2" s="132"/>
      <c r="H2" s="132"/>
      <c r="I2" s="132"/>
      <c r="J2" s="132"/>
      <c r="K2" s="132"/>
      <c r="L2" s="132"/>
      <c r="M2" s="132"/>
      <c r="N2" s="132"/>
      <c r="O2" s="132"/>
    </row>
    <row r="3" s="130" customFormat="1" ht="16.35" customHeight="1"/>
    <row r="4" s="130" customFormat="1" ht="16.35" customHeight="1"/>
    <row r="5" s="130" customFormat="1" ht="16.35" customHeight="1"/>
    <row r="6" s="130" customFormat="1" ht="16.35" customHeight="1"/>
    <row r="7" s="130" customFormat="1" ht="68.4" customHeight="1" spans="3:9">
      <c r="C7" s="133" t="s">
        <v>1</v>
      </c>
      <c r="D7" s="133"/>
      <c r="E7" s="134">
        <v>100001</v>
      </c>
      <c r="F7" s="134"/>
      <c r="G7" s="134"/>
      <c r="H7" s="134"/>
      <c r="I7" s="134"/>
    </row>
    <row r="8" s="130" customFormat="1" ht="68.4" customHeight="1" spans="3:9">
      <c r="C8" s="133" t="s">
        <v>2</v>
      </c>
      <c r="D8" s="133"/>
      <c r="E8" s="134" t="s">
        <v>3</v>
      </c>
      <c r="F8" s="134"/>
      <c r="G8" s="134"/>
      <c r="H8" s="134"/>
      <c r="I8" s="134"/>
    </row>
    <row r="9" s="130" customFormat="1" ht="68.4" customHeight="1" spans="3:8">
      <c r="C9" s="133" t="s">
        <v>4</v>
      </c>
      <c r="D9" s="133"/>
      <c r="E9" s="131"/>
      <c r="F9" s="131"/>
      <c r="G9" s="131"/>
      <c r="H9" s="13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130" zoomScaleNormal="130" workbookViewId="0">
      <pane ySplit="2" topLeftCell="A6" activePane="bottomLeft" state="frozen"/>
      <selection/>
      <selection pane="bottomLeft" activeCell="M7" sqref="M7"/>
    </sheetView>
  </sheetViews>
  <sheetFormatPr defaultColWidth="9.55833333333333" defaultRowHeight="13.5"/>
  <cols>
    <col min="1" max="3" width="4.55833333333333" style="79" customWidth="1"/>
    <col min="4" max="4" width="15.4416666666667" style="79" customWidth="1"/>
    <col min="5" max="5" width="20.5583333333333" style="79" customWidth="1"/>
    <col min="6" max="6" width="13.125" style="79" customWidth="1"/>
    <col min="7" max="8" width="14.375" style="79" customWidth="1"/>
    <col min="9" max="9" width="15.75" style="79" customWidth="1"/>
    <col min="10" max="16384" width="9.55833333333333" style="79"/>
  </cols>
  <sheetData>
    <row r="1" ht="16.35" customHeight="1" spans="1:9">
      <c r="A1" s="80"/>
      <c r="B1" s="80"/>
      <c r="C1" s="80"/>
      <c r="D1" s="80"/>
      <c r="E1" s="80"/>
      <c r="F1" s="80"/>
      <c r="G1" s="80"/>
      <c r="H1" s="80"/>
      <c r="I1" s="81" t="s">
        <v>256</v>
      </c>
    </row>
    <row r="2" ht="43.2" customHeight="1" spans="1:9">
      <c r="A2" s="82" t="s">
        <v>14</v>
      </c>
      <c r="B2" s="82"/>
      <c r="C2" s="82"/>
      <c r="D2" s="82"/>
      <c r="E2" s="82"/>
      <c r="F2" s="82"/>
      <c r="G2" s="82"/>
      <c r="H2" s="82"/>
      <c r="I2" s="82"/>
    </row>
    <row r="3" ht="24.15" customHeight="1" spans="1:9">
      <c r="A3" s="85" t="s">
        <v>34</v>
      </c>
      <c r="B3" s="85"/>
      <c r="C3" s="85"/>
      <c r="D3" s="85"/>
      <c r="E3" s="85"/>
      <c r="F3" s="85"/>
      <c r="G3" s="85"/>
      <c r="H3" s="85"/>
      <c r="I3" s="86" t="s">
        <v>35</v>
      </c>
    </row>
    <row r="4" ht="19.8" customHeight="1" spans="1:9">
      <c r="A4" s="89" t="s">
        <v>160</v>
      </c>
      <c r="B4" s="89"/>
      <c r="C4" s="89"/>
      <c r="D4" s="89" t="s">
        <v>161</v>
      </c>
      <c r="E4" s="89" t="s">
        <v>162</v>
      </c>
      <c r="F4" s="89" t="s">
        <v>163</v>
      </c>
      <c r="G4" s="89"/>
      <c r="H4" s="89"/>
      <c r="I4" s="89"/>
    </row>
    <row r="5" ht="17.25" customHeight="1" spans="1:9">
      <c r="A5" s="89"/>
      <c r="B5" s="89"/>
      <c r="C5" s="89"/>
      <c r="D5" s="89"/>
      <c r="E5" s="89"/>
      <c r="F5" s="89" t="s">
        <v>139</v>
      </c>
      <c r="G5" s="89" t="s">
        <v>254</v>
      </c>
      <c r="H5" s="89"/>
      <c r="I5" s="89" t="s">
        <v>255</v>
      </c>
    </row>
    <row r="6" ht="24.15" customHeight="1" spans="1:9">
      <c r="A6" s="89" t="s">
        <v>168</v>
      </c>
      <c r="B6" s="89" t="s">
        <v>169</v>
      </c>
      <c r="C6" s="89" t="s">
        <v>170</v>
      </c>
      <c r="D6" s="89"/>
      <c r="E6" s="89"/>
      <c r="F6" s="89"/>
      <c r="G6" s="89" t="s">
        <v>233</v>
      </c>
      <c r="H6" s="89" t="s">
        <v>225</v>
      </c>
      <c r="I6" s="89"/>
    </row>
    <row r="7" ht="22.8" customHeight="1" spans="1:9">
      <c r="A7" s="96"/>
      <c r="B7" s="96"/>
      <c r="C7" s="96"/>
      <c r="D7" s="92"/>
      <c r="E7" s="92" t="s">
        <v>139</v>
      </c>
      <c r="F7" s="103">
        <f t="shared" ref="F7:F26" si="0">SUM(G7:I7)</f>
        <v>1014.55</v>
      </c>
      <c r="G7" s="93">
        <f>'9一般预算基本支出表（按部门经济分类）'!F7</f>
        <v>788.72</v>
      </c>
      <c r="H7" s="93">
        <f>'9一般预算基本支出表（按部门经济分类）'!G7</f>
        <v>143.03</v>
      </c>
      <c r="I7" s="93">
        <f>'9一般预算基本支出表（按部门经济分类）'!H7</f>
        <v>82.8</v>
      </c>
    </row>
    <row r="8" ht="22.8" customHeight="1" spans="1:9">
      <c r="A8" s="96"/>
      <c r="B8" s="96"/>
      <c r="C8" s="96"/>
      <c r="D8" s="43">
        <v>100</v>
      </c>
      <c r="E8" s="43" t="s">
        <v>3</v>
      </c>
      <c r="F8" s="44">
        <f t="shared" ref="F8:I8" si="1">F7</f>
        <v>1014.55</v>
      </c>
      <c r="G8" s="44">
        <f t="shared" si="1"/>
        <v>788.72</v>
      </c>
      <c r="H8" s="44">
        <f t="shared" si="1"/>
        <v>143.03</v>
      </c>
      <c r="I8" s="44">
        <f t="shared" si="1"/>
        <v>82.8</v>
      </c>
    </row>
    <row r="9" ht="22.8" customHeight="1" spans="1:9">
      <c r="A9" s="96"/>
      <c r="B9" s="96"/>
      <c r="C9" s="96"/>
      <c r="D9" s="68" t="s">
        <v>157</v>
      </c>
      <c r="E9" s="68" t="s">
        <v>158</v>
      </c>
      <c r="F9" s="44">
        <f t="shared" ref="F9:I9" si="2">F8</f>
        <v>1014.55</v>
      </c>
      <c r="G9" s="44">
        <f t="shared" si="2"/>
        <v>788.72</v>
      </c>
      <c r="H9" s="44">
        <f t="shared" si="2"/>
        <v>143.03</v>
      </c>
      <c r="I9" s="44">
        <f t="shared" si="2"/>
        <v>82.8</v>
      </c>
    </row>
    <row r="10" ht="22.8" customHeight="1" spans="1:9">
      <c r="A10" s="76" t="str">
        <f>LEFT(D10,3)</f>
        <v>201</v>
      </c>
      <c r="B10" s="76" t="str">
        <f>IF(LEN(D10)&gt;=5,MID(D10,4,2),"")</f>
        <v/>
      </c>
      <c r="C10" s="76" t="str">
        <f>IF(LEN(D10)=7,RIGHT(D10,2),"")</f>
        <v/>
      </c>
      <c r="D10" s="92" t="s">
        <v>171</v>
      </c>
      <c r="E10" s="92" t="s">
        <v>173</v>
      </c>
      <c r="F10" s="103">
        <f>SUM(G10:I10)</f>
        <v>699.73</v>
      </c>
      <c r="G10" s="103">
        <v>616.93</v>
      </c>
      <c r="H10" s="103"/>
      <c r="I10" s="103">
        <v>82.8</v>
      </c>
    </row>
    <row r="11" ht="22.8" customHeight="1" spans="1:9">
      <c r="A11" s="76" t="str">
        <f t="shared" ref="A11:A26" si="3">LEFT(D11,3)</f>
        <v>201</v>
      </c>
      <c r="B11" s="76" t="str">
        <f t="shared" ref="B11:B26" si="4">IF(LEN(D11)&gt;=5,MID(D11,4,2),"")</f>
        <v>01</v>
      </c>
      <c r="C11" s="76" t="str">
        <f t="shared" ref="C11:C26" si="5">IF(LEN(D11)=7,RIGHT(D11,2),"")</f>
        <v/>
      </c>
      <c r="D11" s="92" t="s">
        <v>175</v>
      </c>
      <c r="E11" s="92" t="s">
        <v>176</v>
      </c>
      <c r="F11" s="103">
        <f t="shared" si="0"/>
        <v>699.73</v>
      </c>
      <c r="G11" s="103">
        <v>616.93</v>
      </c>
      <c r="H11" s="103"/>
      <c r="I11" s="103">
        <v>82.8</v>
      </c>
    </row>
    <row r="12" s="77" customFormat="1" ht="22.8" customHeight="1" spans="1:9">
      <c r="A12" s="71" t="str">
        <f t="shared" si="3"/>
        <v>201</v>
      </c>
      <c r="B12" s="71" t="str">
        <f t="shared" si="4"/>
        <v>01</v>
      </c>
      <c r="C12" s="71" t="str">
        <f t="shared" si="5"/>
        <v>04</v>
      </c>
      <c r="D12" s="98" t="s">
        <v>178</v>
      </c>
      <c r="E12" s="96" t="s">
        <v>179</v>
      </c>
      <c r="F12" s="104">
        <f t="shared" si="0"/>
        <v>699.73</v>
      </c>
      <c r="G12" s="105">
        <v>616.93</v>
      </c>
      <c r="H12" s="105"/>
      <c r="I12" s="105">
        <v>82.8</v>
      </c>
    </row>
    <row r="13" ht="22.8" customHeight="1" spans="1:9">
      <c r="A13" s="76" t="str">
        <f t="shared" si="3"/>
        <v>208</v>
      </c>
      <c r="B13" s="76" t="str">
        <f t="shared" si="4"/>
        <v/>
      </c>
      <c r="C13" s="76" t="str">
        <f t="shared" si="5"/>
        <v/>
      </c>
      <c r="D13" s="92" t="s">
        <v>183</v>
      </c>
      <c r="E13" s="92" t="s">
        <v>184</v>
      </c>
      <c r="F13" s="103">
        <f t="shared" si="0"/>
        <v>226.98</v>
      </c>
      <c r="G13" s="103">
        <v>83.95</v>
      </c>
      <c r="H13" s="103">
        <v>143.03</v>
      </c>
      <c r="I13" s="103"/>
    </row>
    <row r="14" ht="22.8" customHeight="1" spans="1:9">
      <c r="A14" s="76" t="str">
        <f t="shared" si="3"/>
        <v>208</v>
      </c>
      <c r="B14" s="76" t="str">
        <f t="shared" si="4"/>
        <v>05</v>
      </c>
      <c r="C14" s="76" t="str">
        <f t="shared" si="5"/>
        <v/>
      </c>
      <c r="D14" s="92" t="s">
        <v>186</v>
      </c>
      <c r="E14" s="92" t="s">
        <v>187</v>
      </c>
      <c r="F14" s="103">
        <f t="shared" si="0"/>
        <v>219.94</v>
      </c>
      <c r="G14" s="103">
        <v>76.91</v>
      </c>
      <c r="H14" s="103">
        <v>143.03</v>
      </c>
      <c r="I14" s="103"/>
    </row>
    <row r="15" s="77" customFormat="1" ht="22.8" customHeight="1" spans="1:9">
      <c r="A15" s="71" t="str">
        <f t="shared" si="3"/>
        <v>208</v>
      </c>
      <c r="B15" s="71" t="str">
        <f t="shared" si="4"/>
        <v>05</v>
      </c>
      <c r="C15" s="71" t="str">
        <f t="shared" si="5"/>
        <v>01</v>
      </c>
      <c r="D15" s="98" t="s">
        <v>188</v>
      </c>
      <c r="E15" s="96" t="s">
        <v>189</v>
      </c>
      <c r="F15" s="104">
        <f t="shared" si="0"/>
        <v>143.03</v>
      </c>
      <c r="G15" s="105"/>
      <c r="H15" s="105">
        <v>143.03</v>
      </c>
      <c r="I15" s="105"/>
    </row>
    <row r="16" s="77" customFormat="1" ht="22.8" customHeight="1" spans="1:9">
      <c r="A16" s="71" t="str">
        <f t="shared" si="3"/>
        <v>208</v>
      </c>
      <c r="B16" s="71" t="str">
        <f t="shared" si="4"/>
        <v>05</v>
      </c>
      <c r="C16" s="71" t="str">
        <f t="shared" si="5"/>
        <v>05</v>
      </c>
      <c r="D16" s="98" t="s">
        <v>190</v>
      </c>
      <c r="E16" s="96" t="s">
        <v>191</v>
      </c>
      <c r="F16" s="104">
        <f t="shared" si="0"/>
        <v>76.91</v>
      </c>
      <c r="G16" s="105">
        <v>76.91</v>
      </c>
      <c r="H16" s="105"/>
      <c r="I16" s="105"/>
    </row>
    <row r="17" ht="22.8" customHeight="1" spans="1:9">
      <c r="A17" s="76" t="str">
        <f t="shared" si="3"/>
        <v>208</v>
      </c>
      <c r="B17" s="76" t="str">
        <f t="shared" si="4"/>
        <v>11</v>
      </c>
      <c r="C17" s="76" t="str">
        <f t="shared" si="5"/>
        <v/>
      </c>
      <c r="D17" s="92" t="s">
        <v>193</v>
      </c>
      <c r="E17" s="92" t="s">
        <v>194</v>
      </c>
      <c r="F17" s="103">
        <f t="shared" si="0"/>
        <v>3.49</v>
      </c>
      <c r="G17" s="103">
        <v>3.49</v>
      </c>
      <c r="H17" s="103"/>
      <c r="I17" s="103"/>
    </row>
    <row r="18" s="77" customFormat="1" ht="22.8" customHeight="1" spans="1:9">
      <c r="A18" s="71" t="str">
        <f t="shared" si="3"/>
        <v>208</v>
      </c>
      <c r="B18" s="71" t="str">
        <f t="shared" si="4"/>
        <v>11</v>
      </c>
      <c r="C18" s="71" t="str">
        <f t="shared" si="5"/>
        <v>99</v>
      </c>
      <c r="D18" s="98" t="s">
        <v>196</v>
      </c>
      <c r="E18" s="96" t="s">
        <v>197</v>
      </c>
      <c r="F18" s="104">
        <f t="shared" si="0"/>
        <v>3.49</v>
      </c>
      <c r="G18" s="105">
        <v>3.49</v>
      </c>
      <c r="H18" s="105"/>
      <c r="I18" s="105"/>
    </row>
    <row r="19" ht="22.8" customHeight="1" spans="1:9">
      <c r="A19" s="76" t="str">
        <f t="shared" si="3"/>
        <v>208</v>
      </c>
      <c r="B19" s="76" t="str">
        <f t="shared" si="4"/>
        <v>99</v>
      </c>
      <c r="C19" s="76" t="str">
        <f t="shared" si="5"/>
        <v/>
      </c>
      <c r="D19" s="92" t="s">
        <v>198</v>
      </c>
      <c r="E19" s="92" t="s">
        <v>199</v>
      </c>
      <c r="F19" s="103">
        <f t="shared" si="0"/>
        <v>3.55</v>
      </c>
      <c r="G19" s="103">
        <v>3.55</v>
      </c>
      <c r="H19" s="103"/>
      <c r="I19" s="103"/>
    </row>
    <row r="20" s="77" customFormat="1" ht="22.8" customHeight="1" spans="1:9">
      <c r="A20" s="71" t="str">
        <f t="shared" si="3"/>
        <v>208</v>
      </c>
      <c r="B20" s="71" t="str">
        <f t="shared" si="4"/>
        <v>99</v>
      </c>
      <c r="C20" s="71" t="str">
        <f t="shared" si="5"/>
        <v>99</v>
      </c>
      <c r="D20" s="98" t="s">
        <v>200</v>
      </c>
      <c r="E20" s="96" t="s">
        <v>199</v>
      </c>
      <c r="F20" s="104">
        <f t="shared" si="0"/>
        <v>3.55</v>
      </c>
      <c r="G20" s="105">
        <v>3.55</v>
      </c>
      <c r="H20" s="105"/>
      <c r="I20" s="105"/>
    </row>
    <row r="21" ht="22.8" customHeight="1" spans="1:9">
      <c r="A21" s="76" t="str">
        <f t="shared" si="3"/>
        <v>210</v>
      </c>
      <c r="B21" s="76" t="str">
        <f t="shared" si="4"/>
        <v/>
      </c>
      <c r="C21" s="76" t="str">
        <f t="shared" si="5"/>
        <v/>
      </c>
      <c r="D21" s="92" t="s">
        <v>201</v>
      </c>
      <c r="E21" s="92" t="s">
        <v>202</v>
      </c>
      <c r="F21" s="103">
        <f t="shared" si="0"/>
        <v>30.16</v>
      </c>
      <c r="G21" s="103">
        <v>30.16</v>
      </c>
      <c r="H21" s="103"/>
      <c r="I21" s="103"/>
    </row>
    <row r="22" ht="22.8" customHeight="1" spans="1:9">
      <c r="A22" s="76" t="str">
        <f t="shared" si="3"/>
        <v>210</v>
      </c>
      <c r="B22" s="76" t="str">
        <f t="shared" si="4"/>
        <v>11</v>
      </c>
      <c r="C22" s="76" t="str">
        <f t="shared" si="5"/>
        <v/>
      </c>
      <c r="D22" s="92" t="s">
        <v>203</v>
      </c>
      <c r="E22" s="92" t="s">
        <v>204</v>
      </c>
      <c r="F22" s="103">
        <f t="shared" si="0"/>
        <v>30.16</v>
      </c>
      <c r="G22" s="103">
        <v>30.16</v>
      </c>
      <c r="H22" s="103"/>
      <c r="I22" s="103"/>
    </row>
    <row r="23" s="77" customFormat="1" ht="22.8" customHeight="1" spans="1:9">
      <c r="A23" s="71" t="str">
        <f t="shared" si="3"/>
        <v>210</v>
      </c>
      <c r="B23" s="71" t="str">
        <f t="shared" si="4"/>
        <v>11</v>
      </c>
      <c r="C23" s="71" t="str">
        <f t="shared" si="5"/>
        <v>01</v>
      </c>
      <c r="D23" s="98" t="s">
        <v>205</v>
      </c>
      <c r="E23" s="96" t="s">
        <v>206</v>
      </c>
      <c r="F23" s="104">
        <f t="shared" si="0"/>
        <v>30.16</v>
      </c>
      <c r="G23" s="105">
        <v>30.16</v>
      </c>
      <c r="H23" s="105"/>
      <c r="I23" s="105"/>
    </row>
    <row r="24" s="78" customFormat="1" ht="22.8" customHeight="1" spans="1:9">
      <c r="A24" s="76" t="str">
        <f t="shared" si="3"/>
        <v>221</v>
      </c>
      <c r="B24" s="76" t="str">
        <f t="shared" si="4"/>
        <v/>
      </c>
      <c r="C24" s="76" t="str">
        <f t="shared" si="5"/>
        <v/>
      </c>
      <c r="D24" s="95" t="s">
        <v>207</v>
      </c>
      <c r="E24" s="92" t="s">
        <v>208</v>
      </c>
      <c r="F24" s="103">
        <f t="shared" si="0"/>
        <v>57.68</v>
      </c>
      <c r="G24" s="106">
        <v>57.68</v>
      </c>
      <c r="H24" s="106"/>
      <c r="I24" s="106"/>
    </row>
    <row r="25" ht="22.8" customHeight="1" spans="1:9">
      <c r="A25" s="76" t="str">
        <f t="shared" si="3"/>
        <v>221</v>
      </c>
      <c r="B25" s="76" t="str">
        <f t="shared" si="4"/>
        <v>02</v>
      </c>
      <c r="C25" s="76" t="str">
        <f t="shared" si="5"/>
        <v/>
      </c>
      <c r="D25" s="92" t="s">
        <v>209</v>
      </c>
      <c r="E25" s="92" t="s">
        <v>210</v>
      </c>
      <c r="F25" s="103">
        <f t="shared" si="0"/>
        <v>57.68</v>
      </c>
      <c r="G25" s="103">
        <v>57.68</v>
      </c>
      <c r="H25" s="103"/>
      <c r="I25" s="103"/>
    </row>
    <row r="26" s="77" customFormat="1" ht="22.8" customHeight="1" spans="1:9">
      <c r="A26" s="71" t="str">
        <f t="shared" si="3"/>
        <v>221</v>
      </c>
      <c r="B26" s="71" t="str">
        <f t="shared" si="4"/>
        <v>02</v>
      </c>
      <c r="C26" s="71" t="str">
        <f t="shared" si="5"/>
        <v>01</v>
      </c>
      <c r="D26" s="96" t="s">
        <v>211</v>
      </c>
      <c r="E26" s="96" t="s">
        <v>212</v>
      </c>
      <c r="F26" s="104">
        <f t="shared" si="0"/>
        <v>57.68</v>
      </c>
      <c r="G26" s="104">
        <v>57.68</v>
      </c>
      <c r="H26" s="104"/>
      <c r="I26" s="104"/>
    </row>
    <row r="27" ht="22.8" customHeight="1" spans="1:9">
      <c r="A27" s="107"/>
      <c r="B27" s="107"/>
      <c r="C27" s="107"/>
      <c r="D27" s="98"/>
      <c r="E27" s="96"/>
      <c r="F27" s="104"/>
      <c r="G27" s="105"/>
      <c r="H27" s="105"/>
      <c r="I27" s="105"/>
    </row>
    <row r="28" ht="16.35" customHeight="1" spans="1:6">
      <c r="A28" s="108"/>
      <c r="B28" s="108"/>
      <c r="C28" s="108"/>
      <c r="D28" s="108"/>
      <c r="E28" s="108"/>
      <c r="F28" s="108"/>
    </row>
    <row r="29" ht="16.35" customHeight="1" spans="1:6">
      <c r="A29" s="108"/>
      <c r="B29" s="108"/>
      <c r="C29" s="108"/>
      <c r="D29" s="108"/>
      <c r="E29" s="108"/>
      <c r="F29" s="108"/>
    </row>
  </sheetData>
  <mergeCells count="11">
    <mergeCell ref="A2:I2"/>
    <mergeCell ref="A3:H3"/>
    <mergeCell ref="F4:I4"/>
    <mergeCell ref="G5:H5"/>
    <mergeCell ref="A28:F28"/>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zoomScale="115" zoomScaleNormal="115" workbookViewId="0">
      <pane ySplit="2" topLeftCell="A3" activePane="bottomLeft" state="frozen"/>
      <selection/>
      <selection pane="bottomLeft" activeCell="F11" sqref="F11"/>
    </sheetView>
  </sheetViews>
  <sheetFormatPr defaultColWidth="9.55833333333333" defaultRowHeight="13.5" outlineLevelCol="7"/>
  <cols>
    <col min="1" max="1" width="7.21666666666667" style="79" customWidth="1"/>
    <col min="2" max="2" width="7.775" style="79" customWidth="1"/>
    <col min="3" max="3" width="15.4416666666667" style="79" customWidth="1"/>
    <col min="4" max="4" width="20.5583333333333" style="79" customWidth="1"/>
    <col min="5" max="8" width="14.75" style="79" customWidth="1"/>
    <col min="9" max="16384" width="9.55833333333333" style="79"/>
  </cols>
  <sheetData>
    <row r="1" ht="16.35" customHeight="1" spans="1:8">
      <c r="A1" s="80"/>
      <c r="B1" s="80"/>
      <c r="C1" s="80"/>
      <c r="D1" s="80"/>
      <c r="E1" s="80"/>
      <c r="F1" s="80"/>
      <c r="G1" s="80"/>
      <c r="H1" s="81" t="s">
        <v>257</v>
      </c>
    </row>
    <row r="2" ht="43.2" customHeight="1" spans="1:8">
      <c r="A2" s="82" t="s">
        <v>15</v>
      </c>
      <c r="B2" s="82"/>
      <c r="C2" s="82"/>
      <c r="D2" s="82"/>
      <c r="E2" s="82"/>
      <c r="F2" s="82"/>
      <c r="G2" s="82"/>
      <c r="H2" s="82"/>
    </row>
    <row r="3" ht="24.15" customHeight="1" spans="1:8">
      <c r="A3" s="83" t="s">
        <v>34</v>
      </c>
      <c r="B3" s="83"/>
      <c r="C3" s="84"/>
      <c r="D3" s="85"/>
      <c r="E3" s="85"/>
      <c r="F3" s="85"/>
      <c r="G3" s="85"/>
      <c r="H3" s="86" t="s">
        <v>35</v>
      </c>
    </row>
    <row r="4" ht="19.8" customHeight="1" spans="1:8">
      <c r="A4" s="87" t="s">
        <v>258</v>
      </c>
      <c r="B4" s="88"/>
      <c r="C4" s="89" t="s">
        <v>259</v>
      </c>
      <c r="D4" s="89" t="s">
        <v>260</v>
      </c>
      <c r="E4" s="89" t="s">
        <v>163</v>
      </c>
      <c r="F4" s="89"/>
      <c r="G4" s="89"/>
      <c r="H4" s="89"/>
    </row>
    <row r="5" ht="17.25" customHeight="1" spans="1:8">
      <c r="A5" s="90" t="s">
        <v>168</v>
      </c>
      <c r="B5" s="90" t="s">
        <v>169</v>
      </c>
      <c r="C5" s="89"/>
      <c r="D5" s="89"/>
      <c r="E5" s="89" t="s">
        <v>139</v>
      </c>
      <c r="F5" s="89" t="s">
        <v>254</v>
      </c>
      <c r="G5" s="89"/>
      <c r="H5" s="89" t="s">
        <v>255</v>
      </c>
    </row>
    <row r="6" ht="24.15" customHeight="1" spans="1:8">
      <c r="A6" s="91"/>
      <c r="B6" s="91"/>
      <c r="C6" s="89"/>
      <c r="D6" s="89"/>
      <c r="E6" s="89"/>
      <c r="F6" s="89" t="s">
        <v>233</v>
      </c>
      <c r="G6" s="89" t="s">
        <v>225</v>
      </c>
      <c r="H6" s="89"/>
    </row>
    <row r="7" ht="22.8" customHeight="1" spans="1:8">
      <c r="A7" s="92"/>
      <c r="B7" s="92"/>
      <c r="C7" s="92"/>
      <c r="D7" s="92" t="s">
        <v>139</v>
      </c>
      <c r="E7" s="93">
        <f t="shared" ref="E7:E33" si="0">SUM(F7:H7)</f>
        <v>1014.55</v>
      </c>
      <c r="F7" s="93">
        <f>'10工资福利(政府预算)'!F6</f>
        <v>788.72</v>
      </c>
      <c r="G7" s="93">
        <f>'12个人家庭(政府预算)'!F6</f>
        <v>143.03</v>
      </c>
      <c r="H7" s="93">
        <f>'14商品服务(政府预算)'!F6</f>
        <v>82.8</v>
      </c>
    </row>
    <row r="8" ht="22.8" customHeight="1" spans="1:8">
      <c r="A8" s="94"/>
      <c r="B8" s="94"/>
      <c r="C8" s="43">
        <v>100</v>
      </c>
      <c r="D8" s="43" t="s">
        <v>3</v>
      </c>
      <c r="E8" s="44">
        <f>E7</f>
        <v>1014.55</v>
      </c>
      <c r="F8" s="44">
        <f>F7</f>
        <v>788.72</v>
      </c>
      <c r="G8" s="44">
        <f>G7</f>
        <v>143.03</v>
      </c>
      <c r="H8" s="44">
        <f>H7</f>
        <v>82.8</v>
      </c>
    </row>
    <row r="9" ht="22.8" customHeight="1" spans="1:8">
      <c r="A9" s="95"/>
      <c r="B9" s="95"/>
      <c r="C9" s="68" t="s">
        <v>157</v>
      </c>
      <c r="D9" s="68" t="s">
        <v>158</v>
      </c>
      <c r="E9" s="44">
        <f>E8</f>
        <v>1014.55</v>
      </c>
      <c r="F9" s="44">
        <f>F8</f>
        <v>788.72</v>
      </c>
      <c r="G9" s="44">
        <f>G8</f>
        <v>143.03</v>
      </c>
      <c r="H9" s="44">
        <f>H8</f>
        <v>82.8</v>
      </c>
    </row>
    <row r="10" ht="22.8" customHeight="1" spans="1:8">
      <c r="A10" s="92" t="str">
        <f t="shared" ref="A10:A27" si="1">LEFT(C10,3)</f>
        <v>301</v>
      </c>
      <c r="B10" s="92" t="str">
        <f t="shared" ref="B10:B27" si="2">IF(LEN(C10)=3,"",RIGHT(C10,2))</f>
        <v/>
      </c>
      <c r="C10" s="92" t="s">
        <v>261</v>
      </c>
      <c r="D10" s="92" t="s">
        <v>233</v>
      </c>
      <c r="E10" s="93">
        <f t="shared" si="0"/>
        <v>788.73</v>
      </c>
      <c r="F10" s="93">
        <v>788.73</v>
      </c>
      <c r="G10" s="93"/>
      <c r="H10" s="93"/>
    </row>
    <row r="11" s="77" customFormat="1" ht="22.8" customHeight="1" spans="1:8">
      <c r="A11" s="96" t="str">
        <f t="shared" si="1"/>
        <v>301</v>
      </c>
      <c r="B11" s="96" t="str">
        <f t="shared" si="2"/>
        <v>01</v>
      </c>
      <c r="C11" s="96" t="s">
        <v>262</v>
      </c>
      <c r="D11" s="96" t="s">
        <v>263</v>
      </c>
      <c r="E11" s="97">
        <f t="shared" si="0"/>
        <v>232.58</v>
      </c>
      <c r="F11" s="97">
        <v>232.58</v>
      </c>
      <c r="G11" s="97"/>
      <c r="H11" s="97"/>
    </row>
    <row r="12" s="77" customFormat="1" ht="22.8" customHeight="1" spans="1:8">
      <c r="A12" s="98" t="str">
        <f t="shared" si="1"/>
        <v>301</v>
      </c>
      <c r="B12" s="98" t="str">
        <f t="shared" si="2"/>
        <v>02</v>
      </c>
      <c r="C12" s="98" t="s">
        <v>264</v>
      </c>
      <c r="D12" s="96" t="s">
        <v>265</v>
      </c>
      <c r="E12" s="97">
        <f t="shared" si="0"/>
        <v>100.13</v>
      </c>
      <c r="F12" s="99">
        <v>100.13</v>
      </c>
      <c r="G12" s="99"/>
      <c r="H12" s="99"/>
    </row>
    <row r="13" s="77" customFormat="1" ht="22.8" customHeight="1" spans="1:8">
      <c r="A13" s="96" t="str">
        <f t="shared" si="1"/>
        <v>301</v>
      </c>
      <c r="B13" s="96" t="str">
        <f t="shared" si="2"/>
        <v>03</v>
      </c>
      <c r="C13" s="96" t="s">
        <v>266</v>
      </c>
      <c r="D13" s="96" t="s">
        <v>267</v>
      </c>
      <c r="E13" s="97">
        <f t="shared" si="0"/>
        <v>174.65</v>
      </c>
      <c r="F13" s="97">
        <v>174.65</v>
      </c>
      <c r="G13" s="97"/>
      <c r="H13" s="97"/>
    </row>
    <row r="14" s="77" customFormat="1" ht="22.8" customHeight="1" spans="1:8">
      <c r="A14" s="96" t="str">
        <f t="shared" si="1"/>
        <v>301</v>
      </c>
      <c r="B14" s="96" t="str">
        <f t="shared" si="2"/>
        <v>07</v>
      </c>
      <c r="C14" s="96" t="s">
        <v>268</v>
      </c>
      <c r="D14" s="96" t="s">
        <v>269</v>
      </c>
      <c r="E14" s="97">
        <f t="shared" si="0"/>
        <v>22.12</v>
      </c>
      <c r="F14" s="97">
        <v>22.12</v>
      </c>
      <c r="G14" s="97"/>
      <c r="H14" s="97"/>
    </row>
    <row r="15" s="77" customFormat="1" ht="22.8" customHeight="1" spans="1:8">
      <c r="A15" s="98" t="str">
        <f t="shared" si="1"/>
        <v>301</v>
      </c>
      <c r="B15" s="98" t="str">
        <f t="shared" si="2"/>
        <v>08</v>
      </c>
      <c r="C15" s="98" t="s">
        <v>270</v>
      </c>
      <c r="D15" s="96" t="s">
        <v>271</v>
      </c>
      <c r="E15" s="97">
        <f t="shared" si="0"/>
        <v>76.91</v>
      </c>
      <c r="F15" s="99">
        <v>76.91</v>
      </c>
      <c r="G15" s="99"/>
      <c r="H15" s="99"/>
    </row>
    <row r="16" s="77" customFormat="1" ht="22.8" customHeight="1" spans="1:8">
      <c r="A16" s="98" t="str">
        <f t="shared" si="1"/>
        <v>301</v>
      </c>
      <c r="B16" s="98" t="str">
        <f t="shared" si="2"/>
        <v>10</v>
      </c>
      <c r="C16" s="98" t="s">
        <v>272</v>
      </c>
      <c r="D16" s="96" t="s">
        <v>273</v>
      </c>
      <c r="E16" s="97">
        <f t="shared" si="0"/>
        <v>30.16</v>
      </c>
      <c r="F16" s="99">
        <v>30.16</v>
      </c>
      <c r="G16" s="99"/>
      <c r="H16" s="99"/>
    </row>
    <row r="17" s="77" customFormat="1" ht="22.8" customHeight="1" spans="1:8">
      <c r="A17" s="96" t="str">
        <f t="shared" si="1"/>
        <v>301</v>
      </c>
      <c r="B17" s="96" t="str">
        <f t="shared" si="2"/>
        <v>12</v>
      </c>
      <c r="C17" s="96" t="s">
        <v>274</v>
      </c>
      <c r="D17" s="96" t="s">
        <v>275</v>
      </c>
      <c r="E17" s="97">
        <f t="shared" si="0"/>
        <v>7.04</v>
      </c>
      <c r="F17" s="97">
        <v>7.04</v>
      </c>
      <c r="G17" s="97"/>
      <c r="H17" s="97"/>
    </row>
    <row r="18" s="77" customFormat="1" ht="22.8" customHeight="1" spans="1:8">
      <c r="A18" s="98" t="str">
        <f t="shared" si="1"/>
        <v>301</v>
      </c>
      <c r="B18" s="98" t="str">
        <f t="shared" si="2"/>
        <v>13</v>
      </c>
      <c r="C18" s="98" t="s">
        <v>276</v>
      </c>
      <c r="D18" s="96" t="s">
        <v>212</v>
      </c>
      <c r="E18" s="97">
        <f t="shared" si="0"/>
        <v>57.68</v>
      </c>
      <c r="F18" s="99">
        <v>57.68</v>
      </c>
      <c r="G18" s="99"/>
      <c r="H18" s="99"/>
    </row>
    <row r="19" s="77" customFormat="1" ht="22.8" customHeight="1" spans="1:8">
      <c r="A19" s="96" t="str">
        <f t="shared" si="1"/>
        <v>301</v>
      </c>
      <c r="B19" s="96" t="str">
        <f t="shared" si="2"/>
        <v>06</v>
      </c>
      <c r="C19" s="96" t="s">
        <v>277</v>
      </c>
      <c r="D19" s="96" t="s">
        <v>278</v>
      </c>
      <c r="E19" s="97">
        <f t="shared" si="0"/>
        <v>23</v>
      </c>
      <c r="F19" s="97">
        <v>23</v>
      </c>
      <c r="G19" s="97"/>
      <c r="H19" s="97"/>
    </row>
    <row r="20" s="77" customFormat="1" ht="22.8" customHeight="1" spans="1:8">
      <c r="A20" s="98" t="str">
        <f t="shared" si="1"/>
        <v>301</v>
      </c>
      <c r="B20" s="98" t="str">
        <f t="shared" si="2"/>
        <v>99</v>
      </c>
      <c r="C20" s="98" t="s">
        <v>279</v>
      </c>
      <c r="D20" s="96" t="s">
        <v>280</v>
      </c>
      <c r="E20" s="97">
        <f t="shared" si="0"/>
        <v>64.45</v>
      </c>
      <c r="F20" s="99">
        <v>64.45</v>
      </c>
      <c r="G20" s="99"/>
      <c r="H20" s="99"/>
    </row>
    <row r="21" ht="22.8" customHeight="1" spans="1:8">
      <c r="A21" s="92" t="str">
        <f t="shared" si="1"/>
        <v>302</v>
      </c>
      <c r="B21" s="92" t="str">
        <f t="shared" si="2"/>
        <v/>
      </c>
      <c r="C21" s="92" t="s">
        <v>281</v>
      </c>
      <c r="D21" s="92" t="s">
        <v>282</v>
      </c>
      <c r="E21" s="93">
        <f t="shared" si="0"/>
        <v>82.8</v>
      </c>
      <c r="F21" s="93"/>
      <c r="G21" s="93"/>
      <c r="H21" s="93">
        <v>82.8</v>
      </c>
    </row>
    <row r="22" ht="22.8" customHeight="1" spans="1:8">
      <c r="A22" s="98" t="str">
        <f t="shared" si="1"/>
        <v>302</v>
      </c>
      <c r="B22" s="98" t="str">
        <f t="shared" si="2"/>
        <v>01</v>
      </c>
      <c r="C22" s="98" t="s">
        <v>283</v>
      </c>
      <c r="D22" s="100" t="s">
        <v>284</v>
      </c>
      <c r="E22" s="97">
        <f t="shared" si="0"/>
        <v>0.5</v>
      </c>
      <c r="F22" s="99"/>
      <c r="G22" s="99"/>
      <c r="H22" s="99">
        <v>0.5</v>
      </c>
    </row>
    <row r="23" ht="22.8" customHeight="1" spans="1:8">
      <c r="A23" s="98" t="str">
        <f t="shared" si="1"/>
        <v>302</v>
      </c>
      <c r="B23" s="98" t="str">
        <f t="shared" si="2"/>
        <v>05</v>
      </c>
      <c r="C23" s="98" t="s">
        <v>285</v>
      </c>
      <c r="D23" s="100" t="s">
        <v>286</v>
      </c>
      <c r="E23" s="97">
        <f t="shared" si="0"/>
        <v>0.2</v>
      </c>
      <c r="F23" s="99"/>
      <c r="G23" s="99"/>
      <c r="H23" s="99">
        <v>0.2</v>
      </c>
    </row>
    <row r="24" ht="22.8" customHeight="1" spans="1:8">
      <c r="A24" s="98" t="str">
        <f t="shared" si="1"/>
        <v>302</v>
      </c>
      <c r="B24" s="98" t="str">
        <f t="shared" si="2"/>
        <v>06</v>
      </c>
      <c r="C24" s="98" t="s">
        <v>287</v>
      </c>
      <c r="D24" s="100" t="s">
        <v>288</v>
      </c>
      <c r="E24" s="97">
        <f t="shared" si="0"/>
        <v>0.6</v>
      </c>
      <c r="F24" s="99"/>
      <c r="G24" s="99"/>
      <c r="H24" s="99">
        <v>0.6</v>
      </c>
    </row>
    <row r="25" ht="22.8" customHeight="1" spans="1:8">
      <c r="A25" s="98" t="str">
        <f t="shared" si="1"/>
        <v>302</v>
      </c>
      <c r="B25" s="98" t="str">
        <f t="shared" si="2"/>
        <v>07</v>
      </c>
      <c r="C25" s="98" t="s">
        <v>289</v>
      </c>
      <c r="D25" s="100" t="s">
        <v>290</v>
      </c>
      <c r="E25" s="97">
        <f t="shared" si="0"/>
        <v>1.8</v>
      </c>
      <c r="F25" s="99"/>
      <c r="G25" s="99"/>
      <c r="H25" s="99">
        <v>1.8</v>
      </c>
    </row>
    <row r="26" ht="22.8" customHeight="1" spans="1:8">
      <c r="A26" s="98" t="str">
        <f t="shared" si="1"/>
        <v>302</v>
      </c>
      <c r="B26" s="98" t="str">
        <f t="shared" si="2"/>
        <v>11</v>
      </c>
      <c r="C26" s="98" t="s">
        <v>291</v>
      </c>
      <c r="D26" s="100" t="s">
        <v>292</v>
      </c>
      <c r="E26" s="97">
        <f t="shared" si="0"/>
        <v>0.3</v>
      </c>
      <c r="F26" s="99"/>
      <c r="G26" s="99"/>
      <c r="H26" s="99">
        <v>0.3</v>
      </c>
    </row>
    <row r="27" ht="22.8" customHeight="1" spans="1:8">
      <c r="A27" s="98" t="str">
        <f t="shared" si="1"/>
        <v>302</v>
      </c>
      <c r="B27" s="98" t="str">
        <f t="shared" si="2"/>
        <v>14</v>
      </c>
      <c r="C27" s="98" t="s">
        <v>293</v>
      </c>
      <c r="D27" s="100" t="s">
        <v>294</v>
      </c>
      <c r="E27" s="97">
        <f t="shared" si="0"/>
        <v>2.9</v>
      </c>
      <c r="F27" s="99"/>
      <c r="G27" s="99"/>
      <c r="H27" s="99">
        <v>2.9</v>
      </c>
    </row>
    <row r="28" ht="22.8" customHeight="1" spans="1:8">
      <c r="A28" s="98" t="str">
        <f t="shared" ref="A28:A35" si="3">LEFT(C28,3)</f>
        <v>302</v>
      </c>
      <c r="B28" s="98" t="str">
        <f t="shared" ref="B28:B35" si="4">IF(LEN(C28)=3,"",RIGHT(C28,2))</f>
        <v>17</v>
      </c>
      <c r="C28" s="98" t="s">
        <v>295</v>
      </c>
      <c r="D28" s="100" t="s">
        <v>296</v>
      </c>
      <c r="E28" s="97">
        <f t="shared" si="0"/>
        <v>4</v>
      </c>
      <c r="F28" s="99"/>
      <c r="G28" s="99"/>
      <c r="H28" s="99">
        <v>4</v>
      </c>
    </row>
    <row r="29" ht="22.8" customHeight="1" spans="1:8">
      <c r="A29" s="98" t="str">
        <f t="shared" si="3"/>
        <v>302</v>
      </c>
      <c r="B29" s="98" t="str">
        <f t="shared" si="4"/>
        <v>26</v>
      </c>
      <c r="C29" s="98" t="s">
        <v>297</v>
      </c>
      <c r="D29" s="100" t="s">
        <v>298</v>
      </c>
      <c r="E29" s="97">
        <f t="shared" si="0"/>
        <v>10.8</v>
      </c>
      <c r="F29" s="99"/>
      <c r="G29" s="99"/>
      <c r="H29" s="99">
        <v>10.8</v>
      </c>
    </row>
    <row r="30" ht="22.8" customHeight="1" spans="1:8">
      <c r="A30" s="98" t="str">
        <f t="shared" si="3"/>
        <v>302</v>
      </c>
      <c r="B30" s="98" t="str">
        <f t="shared" si="4"/>
        <v>99</v>
      </c>
      <c r="C30" s="98" t="s">
        <v>299</v>
      </c>
      <c r="D30" s="100" t="s">
        <v>300</v>
      </c>
      <c r="E30" s="97">
        <f t="shared" si="0"/>
        <v>61.7</v>
      </c>
      <c r="F30" s="99"/>
      <c r="G30" s="99"/>
      <c r="H30" s="99">
        <v>61.7</v>
      </c>
    </row>
    <row r="31" s="78" customFormat="1" ht="22.8" customHeight="1" spans="1:8">
      <c r="A31" s="95" t="str">
        <f t="shared" si="3"/>
        <v>303</v>
      </c>
      <c r="B31" s="95" t="str">
        <f t="shared" si="4"/>
        <v/>
      </c>
      <c r="C31" s="95" t="s">
        <v>301</v>
      </c>
      <c r="D31" s="101" t="s">
        <v>225</v>
      </c>
      <c r="E31" s="93">
        <f t="shared" si="0"/>
        <v>143.03</v>
      </c>
      <c r="F31" s="102"/>
      <c r="G31" s="102">
        <v>143.03</v>
      </c>
      <c r="H31" s="102"/>
    </row>
    <row r="32" ht="22.8" customHeight="1" spans="1:8">
      <c r="A32" s="98" t="str">
        <f t="shared" si="3"/>
        <v>303</v>
      </c>
      <c r="B32" s="98" t="str">
        <f t="shared" si="4"/>
        <v>01</v>
      </c>
      <c r="C32" s="98" t="s">
        <v>302</v>
      </c>
      <c r="D32" s="100" t="s">
        <v>303</v>
      </c>
      <c r="E32" s="97">
        <f t="shared" si="0"/>
        <v>4.32</v>
      </c>
      <c r="F32" s="99"/>
      <c r="G32" s="99">
        <v>4.32</v>
      </c>
      <c r="H32" s="99"/>
    </row>
    <row r="33" ht="22.8" customHeight="1" spans="1:8">
      <c r="A33" s="98" t="str">
        <f t="shared" si="3"/>
        <v>303</v>
      </c>
      <c r="B33" s="98" t="str">
        <f t="shared" si="4"/>
        <v>02</v>
      </c>
      <c r="C33" s="98" t="s">
        <v>304</v>
      </c>
      <c r="D33" s="100" t="s">
        <v>305</v>
      </c>
      <c r="E33" s="97">
        <f t="shared" si="0"/>
        <v>138.71</v>
      </c>
      <c r="F33" s="99"/>
      <c r="G33" s="99">
        <v>138.71</v>
      </c>
      <c r="H33" s="99"/>
    </row>
  </sheetData>
  <mergeCells count="11">
    <mergeCell ref="A2:H2"/>
    <mergeCell ref="A3:B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145" zoomScaleNormal="145" topLeftCell="A2" workbookViewId="0">
      <selection activeCell="G9" sqref="G9"/>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41"/>
      <c r="M1" s="67" t="s">
        <v>306</v>
      </c>
      <c r="N1" s="67"/>
    </row>
    <row r="2" ht="44.85" customHeight="1" spans="1:14">
      <c r="A2" s="19" t="s">
        <v>16</v>
      </c>
      <c r="B2" s="19"/>
      <c r="C2" s="19"/>
      <c r="D2" s="19"/>
      <c r="E2" s="19"/>
      <c r="F2" s="19"/>
      <c r="G2" s="19"/>
      <c r="H2" s="19"/>
      <c r="I2" s="19"/>
      <c r="J2" s="19"/>
      <c r="K2" s="19"/>
      <c r="L2" s="19"/>
      <c r="M2" s="19"/>
      <c r="N2" s="19"/>
    </row>
    <row r="3" ht="22.35" customHeight="1" spans="1:14">
      <c r="A3" s="22" t="s">
        <v>34</v>
      </c>
      <c r="B3" s="22"/>
      <c r="C3" s="22"/>
      <c r="D3" s="22"/>
      <c r="E3" s="22"/>
      <c r="F3" s="22"/>
      <c r="G3" s="22"/>
      <c r="H3" s="22"/>
      <c r="I3" s="22"/>
      <c r="J3" s="22"/>
      <c r="K3" s="22"/>
      <c r="L3" s="22"/>
      <c r="M3" s="40" t="s">
        <v>35</v>
      </c>
      <c r="N3" s="40"/>
    </row>
    <row r="4" ht="42.3" customHeight="1" spans="1:14">
      <c r="A4" s="23" t="s">
        <v>160</v>
      </c>
      <c r="B4" s="23"/>
      <c r="C4" s="23"/>
      <c r="D4" s="23" t="s">
        <v>214</v>
      </c>
      <c r="E4" s="23" t="s">
        <v>215</v>
      </c>
      <c r="F4" s="23" t="s">
        <v>232</v>
      </c>
      <c r="G4" s="23" t="s">
        <v>217</v>
      </c>
      <c r="H4" s="23"/>
      <c r="I4" s="23"/>
      <c r="J4" s="23"/>
      <c r="K4" s="23"/>
      <c r="L4" s="23" t="s">
        <v>221</v>
      </c>
      <c r="M4" s="23"/>
      <c r="N4" s="23"/>
    </row>
    <row r="5" ht="39.6" customHeight="1" spans="1:14">
      <c r="A5" s="23" t="s">
        <v>168</v>
      </c>
      <c r="B5" s="23" t="s">
        <v>169</v>
      </c>
      <c r="C5" s="23" t="s">
        <v>170</v>
      </c>
      <c r="D5" s="23"/>
      <c r="E5" s="23"/>
      <c r="F5" s="23"/>
      <c r="G5" s="23" t="s">
        <v>139</v>
      </c>
      <c r="H5" s="23" t="s">
        <v>307</v>
      </c>
      <c r="I5" s="23" t="s">
        <v>308</v>
      </c>
      <c r="J5" s="23" t="s">
        <v>212</v>
      </c>
      <c r="K5" s="23" t="s">
        <v>280</v>
      </c>
      <c r="L5" s="23" t="s">
        <v>139</v>
      </c>
      <c r="M5" s="23" t="s">
        <v>233</v>
      </c>
      <c r="N5" s="23" t="s">
        <v>309</v>
      </c>
    </row>
    <row r="6" ht="22.8" customHeight="1" spans="1:14">
      <c r="A6" s="45"/>
      <c r="B6" s="45"/>
      <c r="C6" s="45"/>
      <c r="D6" s="45"/>
      <c r="E6" s="45" t="s">
        <v>139</v>
      </c>
      <c r="F6" s="75">
        <f t="shared" ref="F6:F24" si="0">SUM(G6,L6)</f>
        <v>788.72</v>
      </c>
      <c r="G6" s="75">
        <f t="shared" ref="G6:G24" si="1">SUM(H6:K6)</f>
        <v>788.72</v>
      </c>
      <c r="H6" s="75">
        <f>'11工资福利'!G6</f>
        <v>529.48</v>
      </c>
      <c r="I6" s="75">
        <f>'11工资福利'!L6</f>
        <v>114.11</v>
      </c>
      <c r="J6" s="75">
        <f>'11工资福利'!R6</f>
        <v>57.68</v>
      </c>
      <c r="K6" s="75">
        <f>'11工资福利'!S6</f>
        <v>87.45</v>
      </c>
      <c r="L6" s="75">
        <f t="shared" ref="L6:L24" si="2">SUM(M6:N6)</f>
        <v>0</v>
      </c>
      <c r="M6" s="75"/>
      <c r="N6" s="75"/>
    </row>
    <row r="7" ht="22.8" customHeight="1" spans="1:14">
      <c r="A7" s="45"/>
      <c r="B7" s="45"/>
      <c r="C7" s="45"/>
      <c r="D7" s="43">
        <v>100</v>
      </c>
      <c r="E7" s="43" t="s">
        <v>3</v>
      </c>
      <c r="F7" s="44">
        <f>F6</f>
        <v>788.72</v>
      </c>
      <c r="G7" s="44">
        <f t="shared" ref="G7:N7" si="3">G6</f>
        <v>788.72</v>
      </c>
      <c r="H7" s="44">
        <f t="shared" si="3"/>
        <v>529.48</v>
      </c>
      <c r="I7" s="44">
        <f t="shared" si="3"/>
        <v>114.11</v>
      </c>
      <c r="J7" s="44">
        <f t="shared" si="3"/>
        <v>57.68</v>
      </c>
      <c r="K7" s="44">
        <f t="shared" si="3"/>
        <v>87.45</v>
      </c>
      <c r="L7" s="44">
        <f t="shared" si="3"/>
        <v>0</v>
      </c>
      <c r="M7" s="44">
        <f t="shared" si="3"/>
        <v>0</v>
      </c>
      <c r="N7" s="44">
        <f t="shared" si="3"/>
        <v>0</v>
      </c>
    </row>
    <row r="8" ht="22.8" customHeight="1" spans="1:14">
      <c r="A8" s="45"/>
      <c r="B8" s="45"/>
      <c r="C8" s="45"/>
      <c r="D8" s="68" t="s">
        <v>157</v>
      </c>
      <c r="E8" s="68" t="s">
        <v>158</v>
      </c>
      <c r="F8" s="44">
        <f>F7</f>
        <v>788.72</v>
      </c>
      <c r="G8" s="44">
        <f t="shared" ref="G8:N8" si="4">G7</f>
        <v>788.72</v>
      </c>
      <c r="H8" s="44">
        <f t="shared" si="4"/>
        <v>529.48</v>
      </c>
      <c r="I8" s="44">
        <f t="shared" si="4"/>
        <v>114.11</v>
      </c>
      <c r="J8" s="44">
        <f t="shared" si="4"/>
        <v>57.68</v>
      </c>
      <c r="K8" s="44">
        <f t="shared" si="4"/>
        <v>87.45</v>
      </c>
      <c r="L8" s="44">
        <f t="shared" si="4"/>
        <v>0</v>
      </c>
      <c r="M8" s="44">
        <f t="shared" si="4"/>
        <v>0</v>
      </c>
      <c r="N8" s="44">
        <f t="shared" si="4"/>
        <v>0</v>
      </c>
    </row>
    <row r="9" s="74" customFormat="1" ht="22.8" customHeight="1" spans="1:22">
      <c r="A9" s="76" t="str">
        <f t="shared" ref="A9:A24" si="5">LEFT(D9,3)</f>
        <v>201</v>
      </c>
      <c r="B9" s="76" t="str">
        <f t="shared" ref="B9:B24" si="6">IF(LEN(D9)&gt;=5,MID(D9,4,2),"")</f>
        <v/>
      </c>
      <c r="C9" s="76" t="str">
        <f t="shared" ref="C9:C24" si="7">IF(LEN(D9)=7,RIGHT(D9,2),"")</f>
        <v/>
      </c>
      <c r="D9" s="68" t="s">
        <v>171</v>
      </c>
      <c r="E9" s="45" t="s">
        <v>173</v>
      </c>
      <c r="F9" s="44">
        <f t="shared" si="0"/>
        <v>529.48</v>
      </c>
      <c r="G9" s="44">
        <f>SUM(H9:K9)</f>
        <v>529.48</v>
      </c>
      <c r="H9" s="75">
        <v>529.48</v>
      </c>
      <c r="I9" s="75"/>
      <c r="J9" s="75"/>
      <c r="K9" s="75"/>
      <c r="L9" s="44">
        <f t="shared" si="2"/>
        <v>0</v>
      </c>
      <c r="M9" s="75"/>
      <c r="N9" s="75"/>
      <c r="O9"/>
      <c r="P9"/>
      <c r="Q9"/>
      <c r="R9"/>
      <c r="S9"/>
      <c r="T9"/>
      <c r="U9"/>
      <c r="V9"/>
    </row>
    <row r="10" s="74" customFormat="1" ht="22.8" customHeight="1" spans="1:22">
      <c r="A10" s="76" t="str">
        <f t="shared" si="5"/>
        <v>201</v>
      </c>
      <c r="B10" s="76" t="str">
        <f t="shared" si="6"/>
        <v>01</v>
      </c>
      <c r="C10" s="76" t="str">
        <f t="shared" si="7"/>
        <v/>
      </c>
      <c r="D10" s="68" t="s">
        <v>175</v>
      </c>
      <c r="E10" s="45" t="s">
        <v>176</v>
      </c>
      <c r="F10" s="44">
        <f t="shared" si="0"/>
        <v>529.48</v>
      </c>
      <c r="G10" s="44">
        <f t="shared" si="1"/>
        <v>529.48</v>
      </c>
      <c r="H10" s="75">
        <v>529.48</v>
      </c>
      <c r="I10" s="75"/>
      <c r="J10" s="75"/>
      <c r="K10" s="75"/>
      <c r="L10" s="44">
        <f t="shared" si="2"/>
        <v>0</v>
      </c>
      <c r="M10" s="75"/>
      <c r="N10" s="75"/>
      <c r="O10"/>
      <c r="P10"/>
      <c r="Q10"/>
      <c r="R10"/>
      <c r="S10"/>
      <c r="T10"/>
      <c r="U10"/>
      <c r="V10"/>
    </row>
    <row r="11" ht="22.8" customHeight="1" spans="1:14">
      <c r="A11" s="71" t="str">
        <f t="shared" si="5"/>
        <v>201</v>
      </c>
      <c r="B11" s="71" t="str">
        <f t="shared" si="6"/>
        <v>01</v>
      </c>
      <c r="C11" s="71" t="str">
        <f t="shared" si="7"/>
        <v>01</v>
      </c>
      <c r="D11" s="66" t="s">
        <v>310</v>
      </c>
      <c r="E11" s="38" t="s">
        <v>311</v>
      </c>
      <c r="F11" s="37">
        <f t="shared" si="0"/>
        <v>529.48</v>
      </c>
      <c r="G11" s="37">
        <f t="shared" si="1"/>
        <v>529.48</v>
      </c>
      <c r="H11" s="69">
        <v>529.48</v>
      </c>
      <c r="I11" s="69"/>
      <c r="J11" s="69"/>
      <c r="K11" s="69"/>
      <c r="L11" s="37">
        <f t="shared" si="2"/>
        <v>0</v>
      </c>
      <c r="M11" s="69"/>
      <c r="N11" s="69"/>
    </row>
    <row r="12" s="74" customFormat="1" ht="22.8" customHeight="1" spans="1:22">
      <c r="A12" s="76" t="str">
        <f t="shared" si="5"/>
        <v>208</v>
      </c>
      <c r="B12" s="76" t="str">
        <f t="shared" si="6"/>
        <v/>
      </c>
      <c r="C12" s="76" t="str">
        <f t="shared" si="7"/>
        <v/>
      </c>
      <c r="D12" s="68" t="s">
        <v>183</v>
      </c>
      <c r="E12" s="45" t="s">
        <v>184</v>
      </c>
      <c r="F12" s="44">
        <f t="shared" si="0"/>
        <v>83.95</v>
      </c>
      <c r="G12" s="44">
        <f t="shared" si="1"/>
        <v>83.95</v>
      </c>
      <c r="H12" s="75"/>
      <c r="I12" s="75">
        <f>I13+I15+I17</f>
        <v>83.95</v>
      </c>
      <c r="J12" s="75"/>
      <c r="K12" s="75"/>
      <c r="L12" s="44">
        <f t="shared" si="2"/>
        <v>0</v>
      </c>
      <c r="M12" s="44"/>
      <c r="N12" s="75"/>
      <c r="O12"/>
      <c r="P12"/>
      <c r="Q12"/>
      <c r="R12"/>
      <c r="S12"/>
      <c r="T12"/>
      <c r="U12"/>
      <c r="V12"/>
    </row>
    <row r="13" s="74" customFormat="1" ht="22.8" customHeight="1" spans="1:22">
      <c r="A13" s="76" t="str">
        <f t="shared" si="5"/>
        <v>208</v>
      </c>
      <c r="B13" s="76" t="str">
        <f t="shared" si="6"/>
        <v>05</v>
      </c>
      <c r="C13" s="76" t="str">
        <f t="shared" si="7"/>
        <v/>
      </c>
      <c r="D13" s="68" t="s">
        <v>186</v>
      </c>
      <c r="E13" s="45" t="s">
        <v>187</v>
      </c>
      <c r="F13" s="44">
        <f t="shared" si="0"/>
        <v>76.91</v>
      </c>
      <c r="G13" s="44">
        <f t="shared" si="1"/>
        <v>76.91</v>
      </c>
      <c r="H13" s="75"/>
      <c r="I13" s="75">
        <v>76.91</v>
      </c>
      <c r="J13" s="75"/>
      <c r="K13" s="75"/>
      <c r="L13" s="44">
        <f t="shared" si="2"/>
        <v>0</v>
      </c>
      <c r="M13" s="75"/>
      <c r="N13" s="75"/>
      <c r="O13"/>
      <c r="P13"/>
      <c r="Q13"/>
      <c r="R13"/>
      <c r="S13"/>
      <c r="T13"/>
      <c r="U13"/>
      <c r="V13"/>
    </row>
    <row r="14" ht="22.8" customHeight="1" spans="1:14">
      <c r="A14" s="71" t="str">
        <f t="shared" si="5"/>
        <v>208</v>
      </c>
      <c r="B14" s="71" t="str">
        <f t="shared" si="6"/>
        <v>05</v>
      </c>
      <c r="C14" s="71" t="str">
        <f t="shared" si="7"/>
        <v>05</v>
      </c>
      <c r="D14" s="66" t="s">
        <v>190</v>
      </c>
      <c r="E14" s="38" t="s">
        <v>191</v>
      </c>
      <c r="F14" s="37">
        <f t="shared" si="0"/>
        <v>76.91</v>
      </c>
      <c r="G14" s="37">
        <f t="shared" si="1"/>
        <v>76.91</v>
      </c>
      <c r="H14" s="69"/>
      <c r="I14" s="69">
        <v>76.91</v>
      </c>
      <c r="J14" s="69"/>
      <c r="K14" s="69"/>
      <c r="L14" s="37">
        <f t="shared" si="2"/>
        <v>0</v>
      </c>
      <c r="M14" s="69"/>
      <c r="N14" s="69"/>
    </row>
    <row r="15" s="74" customFormat="1" ht="22.8" customHeight="1" spans="1:22">
      <c r="A15" s="76" t="str">
        <f t="shared" si="5"/>
        <v>208</v>
      </c>
      <c r="B15" s="76" t="str">
        <f t="shared" si="6"/>
        <v>11</v>
      </c>
      <c r="C15" s="76" t="str">
        <f t="shared" si="7"/>
        <v/>
      </c>
      <c r="D15" s="68" t="s">
        <v>193</v>
      </c>
      <c r="E15" s="45" t="s">
        <v>194</v>
      </c>
      <c r="F15" s="44">
        <f t="shared" si="0"/>
        <v>3.49</v>
      </c>
      <c r="G15" s="44">
        <f t="shared" si="1"/>
        <v>3.49</v>
      </c>
      <c r="H15" s="75"/>
      <c r="I15" s="75">
        <v>3.49</v>
      </c>
      <c r="J15" s="75"/>
      <c r="K15" s="75"/>
      <c r="L15" s="44">
        <f t="shared" si="2"/>
        <v>0</v>
      </c>
      <c r="M15" s="75"/>
      <c r="N15" s="75"/>
      <c r="O15"/>
      <c r="P15"/>
      <c r="Q15"/>
      <c r="R15"/>
      <c r="S15"/>
      <c r="T15"/>
      <c r="U15"/>
      <c r="V15"/>
    </row>
    <row r="16" ht="22.8" customHeight="1" spans="1:14">
      <c r="A16" s="71" t="str">
        <f t="shared" si="5"/>
        <v>208</v>
      </c>
      <c r="B16" s="71" t="str">
        <f t="shared" si="6"/>
        <v>11</v>
      </c>
      <c r="C16" s="71" t="str">
        <f t="shared" si="7"/>
        <v>99</v>
      </c>
      <c r="D16" s="66" t="s">
        <v>196</v>
      </c>
      <c r="E16" s="38" t="s">
        <v>197</v>
      </c>
      <c r="F16" s="37">
        <f t="shared" si="0"/>
        <v>3.49</v>
      </c>
      <c r="G16" s="37">
        <f t="shared" si="1"/>
        <v>3.49</v>
      </c>
      <c r="H16" s="69"/>
      <c r="I16" s="69">
        <v>3.49</v>
      </c>
      <c r="J16" s="69"/>
      <c r="K16" s="69"/>
      <c r="L16" s="37">
        <f t="shared" si="2"/>
        <v>0</v>
      </c>
      <c r="M16" s="69"/>
      <c r="N16" s="69"/>
    </row>
    <row r="17" s="74" customFormat="1" ht="22.8" customHeight="1" spans="1:22">
      <c r="A17" s="76" t="str">
        <f t="shared" si="5"/>
        <v>208</v>
      </c>
      <c r="B17" s="76" t="str">
        <f t="shared" si="6"/>
        <v>99</v>
      </c>
      <c r="C17" s="76" t="str">
        <f t="shared" si="7"/>
        <v/>
      </c>
      <c r="D17" s="68" t="s">
        <v>198</v>
      </c>
      <c r="E17" s="45" t="s">
        <v>199</v>
      </c>
      <c r="F17" s="44">
        <f t="shared" si="0"/>
        <v>3.55</v>
      </c>
      <c r="G17" s="44">
        <f t="shared" si="1"/>
        <v>3.55</v>
      </c>
      <c r="H17" s="75"/>
      <c r="I17" s="75">
        <v>3.55</v>
      </c>
      <c r="J17" s="75"/>
      <c r="K17" s="75"/>
      <c r="L17" s="44">
        <f t="shared" si="2"/>
        <v>0</v>
      </c>
      <c r="M17" s="75"/>
      <c r="N17" s="75"/>
      <c r="O17"/>
      <c r="P17"/>
      <c r="Q17"/>
      <c r="R17"/>
      <c r="S17"/>
      <c r="T17"/>
      <c r="U17"/>
      <c r="V17"/>
    </row>
    <row r="18" ht="22.8" customHeight="1" spans="1:14">
      <c r="A18" s="71" t="str">
        <f t="shared" si="5"/>
        <v>208</v>
      </c>
      <c r="B18" s="71" t="str">
        <f t="shared" si="6"/>
        <v>99</v>
      </c>
      <c r="C18" s="71" t="str">
        <f t="shared" si="7"/>
        <v>99</v>
      </c>
      <c r="D18" s="66" t="s">
        <v>200</v>
      </c>
      <c r="E18" s="38" t="s">
        <v>199</v>
      </c>
      <c r="F18" s="37">
        <f t="shared" si="0"/>
        <v>3.55</v>
      </c>
      <c r="G18" s="37">
        <f t="shared" si="1"/>
        <v>3.55</v>
      </c>
      <c r="H18" s="69"/>
      <c r="I18" s="69">
        <v>3.55</v>
      </c>
      <c r="J18" s="69"/>
      <c r="K18" s="69"/>
      <c r="L18" s="37">
        <f t="shared" si="2"/>
        <v>0</v>
      </c>
      <c r="M18" s="69"/>
      <c r="N18" s="69"/>
    </row>
    <row r="19" s="74" customFormat="1" ht="22.8" customHeight="1" spans="1:22">
      <c r="A19" s="76" t="str">
        <f t="shared" si="5"/>
        <v>210</v>
      </c>
      <c r="B19" s="76" t="str">
        <f t="shared" si="6"/>
        <v/>
      </c>
      <c r="C19" s="76" t="str">
        <f t="shared" si="7"/>
        <v/>
      </c>
      <c r="D19" s="68" t="s">
        <v>201</v>
      </c>
      <c r="E19" s="45" t="s">
        <v>202</v>
      </c>
      <c r="F19" s="44">
        <f t="shared" si="0"/>
        <v>30.16</v>
      </c>
      <c r="G19" s="44">
        <f t="shared" si="1"/>
        <v>30.16</v>
      </c>
      <c r="H19" s="75"/>
      <c r="I19" s="75">
        <v>30.16</v>
      </c>
      <c r="J19" s="75"/>
      <c r="K19" s="75"/>
      <c r="L19" s="44">
        <f t="shared" si="2"/>
        <v>0</v>
      </c>
      <c r="M19" s="75"/>
      <c r="N19" s="75"/>
      <c r="O19"/>
      <c r="P19"/>
      <c r="Q19"/>
      <c r="R19"/>
      <c r="S19"/>
      <c r="T19"/>
      <c r="U19"/>
      <c r="V19"/>
    </row>
    <row r="20" s="74" customFormat="1" ht="22.8" customHeight="1" spans="1:22">
      <c r="A20" s="76" t="str">
        <f t="shared" si="5"/>
        <v>210</v>
      </c>
      <c r="B20" s="76" t="str">
        <f t="shared" si="6"/>
        <v>11</v>
      </c>
      <c r="C20" s="76" t="str">
        <f t="shared" si="7"/>
        <v/>
      </c>
      <c r="D20" s="68" t="s">
        <v>203</v>
      </c>
      <c r="E20" s="45" t="s">
        <v>204</v>
      </c>
      <c r="F20" s="44">
        <f t="shared" si="0"/>
        <v>30.16</v>
      </c>
      <c r="G20" s="44">
        <f t="shared" si="1"/>
        <v>30.16</v>
      </c>
      <c r="H20" s="75"/>
      <c r="I20" s="75">
        <v>30.16</v>
      </c>
      <c r="J20" s="75"/>
      <c r="K20" s="75"/>
      <c r="L20" s="44">
        <f t="shared" si="2"/>
        <v>0</v>
      </c>
      <c r="M20" s="75"/>
      <c r="N20" s="75"/>
      <c r="O20"/>
      <c r="P20"/>
      <c r="Q20"/>
      <c r="R20"/>
      <c r="S20"/>
      <c r="T20"/>
      <c r="U20"/>
      <c r="V20"/>
    </row>
    <row r="21" ht="22.8" customHeight="1" spans="1:14">
      <c r="A21" s="71" t="str">
        <f t="shared" si="5"/>
        <v>210</v>
      </c>
      <c r="B21" s="71" t="str">
        <f t="shared" si="6"/>
        <v>11</v>
      </c>
      <c r="C21" s="71" t="str">
        <f t="shared" si="7"/>
        <v>01</v>
      </c>
      <c r="D21" s="66" t="s">
        <v>205</v>
      </c>
      <c r="E21" s="38" t="s">
        <v>206</v>
      </c>
      <c r="F21" s="37">
        <f t="shared" si="0"/>
        <v>30.16</v>
      </c>
      <c r="G21" s="37">
        <f t="shared" si="1"/>
        <v>30.16</v>
      </c>
      <c r="H21" s="69"/>
      <c r="I21" s="69">
        <v>30.16</v>
      </c>
      <c r="J21" s="69"/>
      <c r="K21" s="69"/>
      <c r="L21" s="37">
        <f t="shared" si="2"/>
        <v>0</v>
      </c>
      <c r="M21" s="69"/>
      <c r="N21" s="69"/>
    </row>
    <row r="22" s="74" customFormat="1" ht="22.8" customHeight="1" spans="1:22">
      <c r="A22" s="76" t="str">
        <f t="shared" si="5"/>
        <v>221</v>
      </c>
      <c r="B22" s="76" t="str">
        <f t="shared" si="6"/>
        <v/>
      </c>
      <c r="C22" s="76" t="str">
        <f t="shared" si="7"/>
        <v/>
      </c>
      <c r="D22" s="68" t="s">
        <v>207</v>
      </c>
      <c r="E22" s="45" t="s">
        <v>208</v>
      </c>
      <c r="F22" s="44">
        <f t="shared" si="0"/>
        <v>57.68</v>
      </c>
      <c r="G22" s="44">
        <f t="shared" si="1"/>
        <v>57.68</v>
      </c>
      <c r="H22" s="75"/>
      <c r="I22" s="75"/>
      <c r="J22" s="75">
        <v>57.68</v>
      </c>
      <c r="K22" s="75"/>
      <c r="L22" s="44">
        <f t="shared" si="2"/>
        <v>0</v>
      </c>
      <c r="M22" s="75"/>
      <c r="N22" s="75"/>
      <c r="O22"/>
      <c r="P22"/>
      <c r="Q22"/>
      <c r="R22"/>
      <c r="S22"/>
      <c r="T22"/>
      <c r="U22"/>
      <c r="V22"/>
    </row>
    <row r="23" s="74" customFormat="1" ht="22.8" customHeight="1" spans="1:22">
      <c r="A23" s="76" t="str">
        <f t="shared" si="5"/>
        <v>221</v>
      </c>
      <c r="B23" s="76" t="str">
        <f t="shared" si="6"/>
        <v>02</v>
      </c>
      <c r="C23" s="76" t="str">
        <f t="shared" si="7"/>
        <v/>
      </c>
      <c r="D23" s="68" t="s">
        <v>209</v>
      </c>
      <c r="E23" s="45" t="s">
        <v>210</v>
      </c>
      <c r="F23" s="44">
        <f t="shared" si="0"/>
        <v>57.68</v>
      </c>
      <c r="G23" s="44">
        <f t="shared" si="1"/>
        <v>57.68</v>
      </c>
      <c r="H23" s="75"/>
      <c r="I23" s="75"/>
      <c r="J23" s="75">
        <v>57.68</v>
      </c>
      <c r="K23" s="75"/>
      <c r="L23" s="44">
        <f t="shared" si="2"/>
        <v>0</v>
      </c>
      <c r="M23" s="75"/>
      <c r="N23" s="75"/>
      <c r="O23"/>
      <c r="P23"/>
      <c r="Q23"/>
      <c r="R23"/>
      <c r="S23"/>
      <c r="T23"/>
      <c r="U23"/>
      <c r="V23"/>
    </row>
    <row r="24" ht="22.8" customHeight="1" spans="1:14">
      <c r="A24" s="71" t="str">
        <f t="shared" si="5"/>
        <v>221</v>
      </c>
      <c r="B24" s="71" t="str">
        <f t="shared" si="6"/>
        <v>02</v>
      </c>
      <c r="C24" s="71" t="str">
        <f t="shared" si="7"/>
        <v>01</v>
      </c>
      <c r="D24" s="66" t="s">
        <v>211</v>
      </c>
      <c r="E24" s="38" t="s">
        <v>212</v>
      </c>
      <c r="F24" s="37">
        <f t="shared" si="0"/>
        <v>57.68</v>
      </c>
      <c r="G24" s="37">
        <f t="shared" si="1"/>
        <v>57.68</v>
      </c>
      <c r="H24" s="69"/>
      <c r="I24" s="69"/>
      <c r="J24" s="69">
        <v>57.68</v>
      </c>
      <c r="K24" s="69"/>
      <c r="L24" s="37">
        <f t="shared" si="2"/>
        <v>0</v>
      </c>
      <c r="M24" s="69"/>
      <c r="N24" s="6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110" zoomScaleNormal="110" topLeftCell="J3" workbookViewId="0">
      <selection activeCell="V5" sqref="T5 V5"/>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41"/>
      <c r="U1" s="67" t="s">
        <v>312</v>
      </c>
      <c r="V1" s="67"/>
    </row>
    <row r="2" ht="49.95" customHeight="1" spans="1:22">
      <c r="A2" s="42" t="s">
        <v>17</v>
      </c>
      <c r="B2" s="42"/>
      <c r="C2" s="42"/>
      <c r="D2" s="42"/>
      <c r="E2" s="42"/>
      <c r="F2" s="42"/>
      <c r="G2" s="42"/>
      <c r="H2" s="42"/>
      <c r="I2" s="42"/>
      <c r="J2" s="42"/>
      <c r="K2" s="42"/>
      <c r="L2" s="42"/>
      <c r="M2" s="42"/>
      <c r="N2" s="42"/>
      <c r="O2" s="42"/>
      <c r="P2" s="42"/>
      <c r="Q2" s="42"/>
      <c r="R2" s="42"/>
      <c r="S2" s="42"/>
      <c r="T2" s="42"/>
      <c r="U2" s="42"/>
      <c r="V2" s="42"/>
    </row>
    <row r="3" ht="24.15" customHeight="1" spans="1:22">
      <c r="A3" s="65" t="s">
        <v>34</v>
      </c>
      <c r="B3" s="65"/>
      <c r="C3" s="65"/>
      <c r="D3" s="65"/>
      <c r="E3" s="65"/>
      <c r="F3" s="65"/>
      <c r="G3" s="65"/>
      <c r="H3" s="65"/>
      <c r="I3" s="65"/>
      <c r="J3" s="65"/>
      <c r="K3" s="65"/>
      <c r="L3" s="65"/>
      <c r="M3" s="65"/>
      <c r="N3" s="65"/>
      <c r="O3" s="65"/>
      <c r="P3" s="65"/>
      <c r="Q3" s="65"/>
      <c r="R3" s="65"/>
      <c r="S3" s="65"/>
      <c r="T3" s="65"/>
      <c r="U3" s="40" t="s">
        <v>35</v>
      </c>
      <c r="V3" s="40"/>
    </row>
    <row r="4" ht="26.7" customHeight="1" spans="1:22">
      <c r="A4" s="23" t="s">
        <v>160</v>
      </c>
      <c r="B4" s="23"/>
      <c r="C4" s="23"/>
      <c r="D4" s="23" t="s">
        <v>214</v>
      </c>
      <c r="E4" s="23" t="s">
        <v>215</v>
      </c>
      <c r="F4" s="23" t="s">
        <v>232</v>
      </c>
      <c r="G4" s="23" t="s">
        <v>313</v>
      </c>
      <c r="H4" s="23"/>
      <c r="I4" s="23"/>
      <c r="J4" s="23"/>
      <c r="K4" s="23"/>
      <c r="L4" s="23" t="s">
        <v>314</v>
      </c>
      <c r="M4" s="23"/>
      <c r="N4" s="23"/>
      <c r="O4" s="23"/>
      <c r="P4" s="23"/>
      <c r="Q4" s="23"/>
      <c r="R4" s="23" t="s">
        <v>212</v>
      </c>
      <c r="S4" s="23" t="s">
        <v>315</v>
      </c>
      <c r="T4" s="23"/>
      <c r="U4" s="23"/>
      <c r="V4" s="23"/>
    </row>
    <row r="5" ht="56.1" customHeight="1" spans="1:22">
      <c r="A5" s="23" t="s">
        <v>168</v>
      </c>
      <c r="B5" s="23" t="s">
        <v>169</v>
      </c>
      <c r="C5" s="23" t="s">
        <v>170</v>
      </c>
      <c r="D5" s="23"/>
      <c r="E5" s="23"/>
      <c r="F5" s="23"/>
      <c r="G5" s="23" t="s">
        <v>139</v>
      </c>
      <c r="H5" s="23" t="s">
        <v>263</v>
      </c>
      <c r="I5" s="23" t="s">
        <v>265</v>
      </c>
      <c r="J5" s="23" t="s">
        <v>267</v>
      </c>
      <c r="K5" s="23" t="s">
        <v>269</v>
      </c>
      <c r="L5" s="23" t="s">
        <v>139</v>
      </c>
      <c r="M5" s="23" t="s">
        <v>271</v>
      </c>
      <c r="N5" s="23" t="s">
        <v>316</v>
      </c>
      <c r="O5" s="23" t="s">
        <v>273</v>
      </c>
      <c r="P5" s="23" t="s">
        <v>317</v>
      </c>
      <c r="Q5" s="23" t="s">
        <v>275</v>
      </c>
      <c r="R5" s="23"/>
      <c r="S5" s="23" t="s">
        <v>139</v>
      </c>
      <c r="T5" s="23" t="s">
        <v>278</v>
      </c>
      <c r="U5" s="23" t="s">
        <v>318</v>
      </c>
      <c r="V5" s="23" t="s">
        <v>280</v>
      </c>
    </row>
    <row r="6" ht="22.8" customHeight="1" spans="1:22">
      <c r="A6" s="45"/>
      <c r="B6" s="45"/>
      <c r="C6" s="45"/>
      <c r="D6" s="45"/>
      <c r="E6" s="45" t="s">
        <v>139</v>
      </c>
      <c r="F6" s="44">
        <f t="shared" ref="F6:F24" si="0">SUM(G6,L6,R6,S6)</f>
        <v>788.72</v>
      </c>
      <c r="G6" s="44">
        <f>SUM(H6:K6)</f>
        <v>529.48</v>
      </c>
      <c r="H6" s="44">
        <v>232.58</v>
      </c>
      <c r="I6" s="44">
        <v>100.13</v>
      </c>
      <c r="J6" s="44">
        <v>174.65</v>
      </c>
      <c r="K6" s="44">
        <v>22.12</v>
      </c>
      <c r="L6" s="44">
        <f>SUM(M6:Q6)</f>
        <v>114.11</v>
      </c>
      <c r="M6" s="44">
        <v>76.91</v>
      </c>
      <c r="N6" s="44"/>
      <c r="O6" s="44">
        <v>30.16</v>
      </c>
      <c r="P6" s="44"/>
      <c r="Q6" s="44">
        <v>7.04</v>
      </c>
      <c r="R6" s="44">
        <v>57.68</v>
      </c>
      <c r="S6" s="44">
        <f>SUM(T6:V6)</f>
        <v>87.45</v>
      </c>
      <c r="T6" s="44">
        <v>23</v>
      </c>
      <c r="U6" s="44"/>
      <c r="V6" s="44">
        <v>64.45</v>
      </c>
    </row>
    <row r="7" ht="22.8" customHeight="1" spans="1:22">
      <c r="A7" s="45"/>
      <c r="B7" s="45"/>
      <c r="C7" s="45"/>
      <c r="D7" s="43">
        <v>100</v>
      </c>
      <c r="E7" s="43" t="s">
        <v>3</v>
      </c>
      <c r="F7" s="44">
        <f>F6</f>
        <v>788.72</v>
      </c>
      <c r="G7" s="44">
        <f t="shared" ref="G7:V7" si="1">G6</f>
        <v>529.48</v>
      </c>
      <c r="H7" s="44">
        <f t="shared" si="1"/>
        <v>232.58</v>
      </c>
      <c r="I7" s="44">
        <f t="shared" si="1"/>
        <v>100.13</v>
      </c>
      <c r="J7" s="44">
        <f t="shared" si="1"/>
        <v>174.65</v>
      </c>
      <c r="K7" s="44">
        <f t="shared" si="1"/>
        <v>22.12</v>
      </c>
      <c r="L7" s="44">
        <f t="shared" si="1"/>
        <v>114.11</v>
      </c>
      <c r="M7" s="44">
        <f t="shared" si="1"/>
        <v>76.91</v>
      </c>
      <c r="N7" s="44">
        <f t="shared" si="1"/>
        <v>0</v>
      </c>
      <c r="O7" s="44">
        <f t="shared" si="1"/>
        <v>30.16</v>
      </c>
      <c r="P7" s="44">
        <f t="shared" si="1"/>
        <v>0</v>
      </c>
      <c r="Q7" s="44">
        <f t="shared" si="1"/>
        <v>7.04</v>
      </c>
      <c r="R7" s="44">
        <f t="shared" si="1"/>
        <v>57.68</v>
      </c>
      <c r="S7" s="44">
        <f t="shared" si="1"/>
        <v>87.45</v>
      </c>
      <c r="T7" s="44">
        <f t="shared" si="1"/>
        <v>23</v>
      </c>
      <c r="U7" s="44">
        <f t="shared" si="1"/>
        <v>0</v>
      </c>
      <c r="V7" s="44">
        <f t="shared" si="1"/>
        <v>64.45</v>
      </c>
    </row>
    <row r="8" ht="22.8" customHeight="1" spans="1:22">
      <c r="A8" s="45"/>
      <c r="B8" s="45"/>
      <c r="C8" s="45"/>
      <c r="D8" s="68" t="s">
        <v>157</v>
      </c>
      <c r="E8" s="68" t="s">
        <v>158</v>
      </c>
      <c r="F8" s="44">
        <f>F7</f>
        <v>788.72</v>
      </c>
      <c r="G8" s="44">
        <f t="shared" ref="G8:V8" si="2">G7</f>
        <v>529.48</v>
      </c>
      <c r="H8" s="44">
        <f t="shared" si="2"/>
        <v>232.58</v>
      </c>
      <c r="I8" s="44">
        <f t="shared" si="2"/>
        <v>100.13</v>
      </c>
      <c r="J8" s="44">
        <f t="shared" si="2"/>
        <v>174.65</v>
      </c>
      <c r="K8" s="44">
        <f t="shared" si="2"/>
        <v>22.12</v>
      </c>
      <c r="L8" s="44">
        <f t="shared" si="2"/>
        <v>114.11</v>
      </c>
      <c r="M8" s="44">
        <f t="shared" si="2"/>
        <v>76.91</v>
      </c>
      <c r="N8" s="44">
        <f t="shared" si="2"/>
        <v>0</v>
      </c>
      <c r="O8" s="44">
        <f t="shared" si="2"/>
        <v>30.16</v>
      </c>
      <c r="P8" s="44">
        <f t="shared" si="2"/>
        <v>0</v>
      </c>
      <c r="Q8" s="44">
        <f t="shared" si="2"/>
        <v>7.04</v>
      </c>
      <c r="R8" s="44">
        <f t="shared" si="2"/>
        <v>57.68</v>
      </c>
      <c r="S8" s="44">
        <f t="shared" si="2"/>
        <v>87.45</v>
      </c>
      <c r="T8" s="44">
        <f t="shared" si="2"/>
        <v>23</v>
      </c>
      <c r="U8" s="44">
        <f t="shared" si="2"/>
        <v>0</v>
      </c>
      <c r="V8" s="44">
        <f t="shared" si="2"/>
        <v>64.45</v>
      </c>
    </row>
    <row r="9" s="74" customFormat="1" ht="22.8" customHeight="1" spans="1:22">
      <c r="A9" s="76" t="str">
        <f t="shared" ref="A9:A14" si="3">LEFT(D9,3)</f>
        <v>201</v>
      </c>
      <c r="B9" s="76" t="str">
        <f t="shared" ref="B9:B14" si="4">IF(LEN(D9)&gt;=5,MID(D9,4,2),"")</f>
        <v/>
      </c>
      <c r="C9" s="76" t="str">
        <f t="shared" ref="C9:C14" si="5">IF(LEN(D9)=7,RIGHT(D9,2),"")</f>
        <v/>
      </c>
      <c r="D9" s="68" t="s">
        <v>171</v>
      </c>
      <c r="E9" s="45" t="s">
        <v>173</v>
      </c>
      <c r="F9" s="44">
        <f t="shared" si="0"/>
        <v>616.93</v>
      </c>
      <c r="G9" s="44">
        <f t="shared" ref="G9:G14" si="6">SUM(H9:K9)</f>
        <v>529.48</v>
      </c>
      <c r="H9" s="75">
        <v>232.58</v>
      </c>
      <c r="I9" s="75">
        <v>100.13</v>
      </c>
      <c r="J9" s="75">
        <v>174.65</v>
      </c>
      <c r="K9" s="75">
        <v>22.12</v>
      </c>
      <c r="L9" s="44">
        <f t="shared" ref="L9:L14" si="7">SUM(M9:Q9)</f>
        <v>0</v>
      </c>
      <c r="M9" s="75"/>
      <c r="N9" s="75"/>
      <c r="O9" s="75"/>
      <c r="P9" s="75"/>
      <c r="Q9" s="75"/>
      <c r="R9" s="75"/>
      <c r="S9" s="44">
        <f t="shared" ref="S9:S14" si="8">SUM(T9:V9)</f>
        <v>87.45</v>
      </c>
      <c r="T9" s="75">
        <v>23</v>
      </c>
      <c r="U9" s="75"/>
      <c r="V9" s="75">
        <v>64.45</v>
      </c>
    </row>
    <row r="10" s="74" customFormat="1" ht="22.8" customHeight="1" spans="1:22">
      <c r="A10" s="76" t="str">
        <f t="shared" si="3"/>
        <v>201</v>
      </c>
      <c r="B10" s="76" t="str">
        <f t="shared" si="4"/>
        <v>01</v>
      </c>
      <c r="C10" s="76" t="str">
        <f t="shared" si="5"/>
        <v/>
      </c>
      <c r="D10" s="68" t="s">
        <v>175</v>
      </c>
      <c r="E10" s="45" t="s">
        <v>176</v>
      </c>
      <c r="F10" s="44">
        <f t="shared" si="0"/>
        <v>616.93</v>
      </c>
      <c r="G10" s="44">
        <f t="shared" si="6"/>
        <v>529.48</v>
      </c>
      <c r="H10" s="75">
        <v>232.58</v>
      </c>
      <c r="I10" s="75">
        <v>100.13</v>
      </c>
      <c r="J10" s="75">
        <v>174.65</v>
      </c>
      <c r="K10" s="75">
        <v>22.12</v>
      </c>
      <c r="L10" s="44">
        <f t="shared" si="7"/>
        <v>0</v>
      </c>
      <c r="M10" s="75"/>
      <c r="N10" s="75"/>
      <c r="O10" s="75"/>
      <c r="P10" s="75"/>
      <c r="Q10" s="75"/>
      <c r="R10" s="75"/>
      <c r="S10" s="44">
        <f t="shared" si="8"/>
        <v>87.45</v>
      </c>
      <c r="T10" s="75">
        <v>23</v>
      </c>
      <c r="U10" s="75"/>
      <c r="V10" s="75">
        <v>64.45</v>
      </c>
    </row>
    <row r="11" ht="22.8" customHeight="1" spans="1:22">
      <c r="A11" s="71" t="str">
        <f t="shared" si="3"/>
        <v>201</v>
      </c>
      <c r="B11" s="71" t="str">
        <f t="shared" si="4"/>
        <v>01</v>
      </c>
      <c r="C11" s="71" t="str">
        <f t="shared" si="5"/>
        <v>01</v>
      </c>
      <c r="D11" s="66" t="s">
        <v>310</v>
      </c>
      <c r="E11" s="38" t="s">
        <v>311</v>
      </c>
      <c r="F11" s="37">
        <f t="shared" si="0"/>
        <v>616.93</v>
      </c>
      <c r="G11" s="37">
        <f t="shared" si="6"/>
        <v>529.48</v>
      </c>
      <c r="H11" s="69">
        <v>232.58</v>
      </c>
      <c r="I11" s="69">
        <v>100.13</v>
      </c>
      <c r="J11" s="69">
        <v>174.65</v>
      </c>
      <c r="K11" s="69">
        <v>22.12</v>
      </c>
      <c r="L11" s="37">
        <f t="shared" si="7"/>
        <v>0</v>
      </c>
      <c r="M11" s="69"/>
      <c r="N11" s="69"/>
      <c r="O11" s="69"/>
      <c r="P11" s="69"/>
      <c r="Q11" s="69"/>
      <c r="R11" s="69"/>
      <c r="S11" s="37">
        <f t="shared" si="8"/>
        <v>87.45</v>
      </c>
      <c r="T11" s="69">
        <v>23</v>
      </c>
      <c r="U11" s="69"/>
      <c r="V11" s="69">
        <v>64.45</v>
      </c>
    </row>
    <row r="12" s="74" customFormat="1" ht="22.8" customHeight="1" spans="1:22">
      <c r="A12" s="76" t="str">
        <f t="shared" si="3"/>
        <v>208</v>
      </c>
      <c r="B12" s="76" t="str">
        <f t="shared" si="4"/>
        <v/>
      </c>
      <c r="C12" s="76" t="str">
        <f t="shared" si="5"/>
        <v/>
      </c>
      <c r="D12" s="68" t="s">
        <v>183</v>
      </c>
      <c r="E12" s="45" t="s">
        <v>184</v>
      </c>
      <c r="F12" s="44">
        <f t="shared" si="0"/>
        <v>83.95</v>
      </c>
      <c r="G12" s="44">
        <f t="shared" si="6"/>
        <v>0</v>
      </c>
      <c r="H12" s="75"/>
      <c r="I12" s="75"/>
      <c r="J12" s="75"/>
      <c r="K12" s="75"/>
      <c r="L12" s="44">
        <f t="shared" ref="L12:Q12" si="9">L15+L17+L13</f>
        <v>83.95</v>
      </c>
      <c r="M12" s="44">
        <f t="shared" si="9"/>
        <v>76.91</v>
      </c>
      <c r="N12" s="75"/>
      <c r="O12" s="75"/>
      <c r="P12" s="75"/>
      <c r="Q12" s="44">
        <f t="shared" si="9"/>
        <v>7.04</v>
      </c>
      <c r="R12" s="75"/>
      <c r="S12" s="44">
        <f t="shared" si="8"/>
        <v>0</v>
      </c>
      <c r="T12" s="75"/>
      <c r="U12" s="75"/>
      <c r="V12" s="75"/>
    </row>
    <row r="13" s="74" customFormat="1" ht="22.8" customHeight="1" spans="1:22">
      <c r="A13" s="76" t="str">
        <f t="shared" si="3"/>
        <v>208</v>
      </c>
      <c r="B13" s="76" t="str">
        <f t="shared" si="4"/>
        <v>05</v>
      </c>
      <c r="C13" s="76" t="str">
        <f t="shared" si="5"/>
        <v/>
      </c>
      <c r="D13" s="68" t="s">
        <v>186</v>
      </c>
      <c r="E13" s="45" t="s">
        <v>187</v>
      </c>
      <c r="F13" s="44">
        <f t="shared" si="0"/>
        <v>76.91</v>
      </c>
      <c r="G13" s="44">
        <f t="shared" si="6"/>
        <v>0</v>
      </c>
      <c r="H13" s="75"/>
      <c r="I13" s="75"/>
      <c r="J13" s="75"/>
      <c r="K13" s="75"/>
      <c r="L13" s="44">
        <f>SUM(M13:Q13)</f>
        <v>76.91</v>
      </c>
      <c r="M13" s="75">
        <v>76.91</v>
      </c>
      <c r="N13" s="75"/>
      <c r="O13" s="75"/>
      <c r="P13" s="75"/>
      <c r="Q13" s="75"/>
      <c r="R13" s="75"/>
      <c r="S13" s="44">
        <f t="shared" si="8"/>
        <v>0</v>
      </c>
      <c r="T13" s="75"/>
      <c r="U13" s="75"/>
      <c r="V13" s="75"/>
    </row>
    <row r="14" ht="22.8" customHeight="1" spans="1:22">
      <c r="A14" s="71" t="str">
        <f t="shared" si="3"/>
        <v>208</v>
      </c>
      <c r="B14" s="71" t="str">
        <f t="shared" si="4"/>
        <v>05</v>
      </c>
      <c r="C14" s="71" t="str">
        <f t="shared" si="5"/>
        <v>05</v>
      </c>
      <c r="D14" s="66" t="s">
        <v>190</v>
      </c>
      <c r="E14" s="38" t="s">
        <v>191</v>
      </c>
      <c r="F14" s="37">
        <f t="shared" si="0"/>
        <v>76.91</v>
      </c>
      <c r="G14" s="37">
        <f t="shared" si="6"/>
        <v>0</v>
      </c>
      <c r="H14" s="69"/>
      <c r="I14" s="69"/>
      <c r="J14" s="69"/>
      <c r="K14" s="69"/>
      <c r="L14" s="37">
        <f t="shared" si="7"/>
        <v>76.91</v>
      </c>
      <c r="M14" s="69">
        <v>76.91</v>
      </c>
      <c r="N14" s="69"/>
      <c r="O14" s="69"/>
      <c r="P14" s="69"/>
      <c r="Q14" s="69"/>
      <c r="R14" s="69"/>
      <c r="S14" s="37">
        <f t="shared" si="8"/>
        <v>0</v>
      </c>
      <c r="T14" s="69"/>
      <c r="U14" s="69"/>
      <c r="V14" s="69"/>
    </row>
    <row r="15" s="74" customFormat="1" ht="22.8" customHeight="1" spans="1:22">
      <c r="A15" s="76" t="str">
        <f t="shared" ref="A15:A24" si="10">LEFT(D15,3)</f>
        <v>208</v>
      </c>
      <c r="B15" s="76" t="str">
        <f t="shared" ref="B15:B24" si="11">IF(LEN(D15)&gt;=5,MID(D15,4,2),"")</f>
        <v>11</v>
      </c>
      <c r="C15" s="76" t="str">
        <f t="shared" ref="C15:C24" si="12">IF(LEN(D15)=7,RIGHT(D15,2),"")</f>
        <v/>
      </c>
      <c r="D15" s="68" t="s">
        <v>193</v>
      </c>
      <c r="E15" s="45" t="s">
        <v>194</v>
      </c>
      <c r="F15" s="44">
        <f t="shared" si="0"/>
        <v>3.49</v>
      </c>
      <c r="G15" s="44">
        <f t="shared" ref="G15:G24" si="13">SUM(H15:K15)</f>
        <v>0</v>
      </c>
      <c r="H15" s="75"/>
      <c r="I15" s="75"/>
      <c r="J15" s="75"/>
      <c r="K15" s="75"/>
      <c r="L15" s="44">
        <f t="shared" ref="L15:L24" si="14">SUM(M15:Q15)</f>
        <v>3.49</v>
      </c>
      <c r="M15" s="75"/>
      <c r="N15" s="75"/>
      <c r="O15" s="75"/>
      <c r="P15" s="75"/>
      <c r="Q15" s="75">
        <v>3.49</v>
      </c>
      <c r="R15" s="75"/>
      <c r="S15" s="44">
        <f t="shared" ref="S15:S24" si="15">SUM(T15:V15)</f>
        <v>0</v>
      </c>
      <c r="T15" s="75"/>
      <c r="U15" s="75"/>
      <c r="V15" s="75"/>
    </row>
    <row r="16" ht="22.8" customHeight="1" spans="1:22">
      <c r="A16" s="71" t="str">
        <f t="shared" si="10"/>
        <v>208</v>
      </c>
      <c r="B16" s="71" t="str">
        <f t="shared" si="11"/>
        <v>11</v>
      </c>
      <c r="C16" s="71" t="str">
        <f t="shared" si="12"/>
        <v>99</v>
      </c>
      <c r="D16" s="66" t="s">
        <v>196</v>
      </c>
      <c r="E16" s="38" t="s">
        <v>197</v>
      </c>
      <c r="F16" s="37">
        <f t="shared" si="0"/>
        <v>3.49</v>
      </c>
      <c r="G16" s="37">
        <f t="shared" si="13"/>
        <v>0</v>
      </c>
      <c r="H16" s="69"/>
      <c r="I16" s="69"/>
      <c r="J16" s="69"/>
      <c r="K16" s="69"/>
      <c r="L16" s="37">
        <f t="shared" si="14"/>
        <v>3.49</v>
      </c>
      <c r="M16" s="69"/>
      <c r="N16" s="69"/>
      <c r="O16" s="69"/>
      <c r="P16" s="69"/>
      <c r="Q16" s="69">
        <v>3.49</v>
      </c>
      <c r="R16" s="69"/>
      <c r="S16" s="37">
        <f t="shared" si="15"/>
        <v>0</v>
      </c>
      <c r="T16" s="69"/>
      <c r="U16" s="69"/>
      <c r="V16" s="69"/>
    </row>
    <row r="17" s="74" customFormat="1" ht="22.8" customHeight="1" spans="1:22">
      <c r="A17" s="76" t="str">
        <f t="shared" si="10"/>
        <v>208</v>
      </c>
      <c r="B17" s="76" t="str">
        <f t="shared" si="11"/>
        <v>99</v>
      </c>
      <c r="C17" s="76" t="str">
        <f t="shared" si="12"/>
        <v/>
      </c>
      <c r="D17" s="68" t="s">
        <v>198</v>
      </c>
      <c r="E17" s="45" t="s">
        <v>199</v>
      </c>
      <c r="F17" s="44">
        <f t="shared" si="0"/>
        <v>3.55</v>
      </c>
      <c r="G17" s="44">
        <f t="shared" si="13"/>
        <v>0</v>
      </c>
      <c r="H17" s="75"/>
      <c r="I17" s="75"/>
      <c r="J17" s="75"/>
      <c r="K17" s="75"/>
      <c r="L17" s="44">
        <f t="shared" si="14"/>
        <v>3.55</v>
      </c>
      <c r="M17" s="75"/>
      <c r="N17" s="75"/>
      <c r="O17" s="75"/>
      <c r="P17" s="75"/>
      <c r="Q17" s="75">
        <v>3.55</v>
      </c>
      <c r="R17" s="75"/>
      <c r="S17" s="44">
        <f t="shared" si="15"/>
        <v>0</v>
      </c>
      <c r="T17" s="75"/>
      <c r="U17" s="75"/>
      <c r="V17" s="75"/>
    </row>
    <row r="18" ht="22.8" customHeight="1" spans="1:22">
      <c r="A18" s="71" t="str">
        <f t="shared" si="10"/>
        <v>208</v>
      </c>
      <c r="B18" s="71" t="str">
        <f t="shared" si="11"/>
        <v>99</v>
      </c>
      <c r="C18" s="71" t="str">
        <f t="shared" si="12"/>
        <v>99</v>
      </c>
      <c r="D18" s="66" t="s">
        <v>200</v>
      </c>
      <c r="E18" s="38" t="s">
        <v>199</v>
      </c>
      <c r="F18" s="37">
        <f t="shared" si="0"/>
        <v>3.55</v>
      </c>
      <c r="G18" s="37">
        <f t="shared" si="13"/>
        <v>0</v>
      </c>
      <c r="H18" s="69"/>
      <c r="I18" s="69"/>
      <c r="J18" s="69"/>
      <c r="K18" s="69"/>
      <c r="L18" s="37">
        <f t="shared" si="14"/>
        <v>3.55</v>
      </c>
      <c r="M18" s="69"/>
      <c r="N18" s="69"/>
      <c r="O18" s="69"/>
      <c r="P18" s="69"/>
      <c r="Q18" s="69">
        <v>3.55</v>
      </c>
      <c r="R18" s="69"/>
      <c r="S18" s="37">
        <f t="shared" si="15"/>
        <v>0</v>
      </c>
      <c r="T18" s="69"/>
      <c r="U18" s="69"/>
      <c r="V18" s="69"/>
    </row>
    <row r="19" s="74" customFormat="1" ht="22.8" customHeight="1" spans="1:22">
      <c r="A19" s="76" t="str">
        <f t="shared" si="10"/>
        <v>210</v>
      </c>
      <c r="B19" s="76" t="str">
        <f t="shared" si="11"/>
        <v/>
      </c>
      <c r="C19" s="76" t="str">
        <f t="shared" si="12"/>
        <v/>
      </c>
      <c r="D19" s="68" t="s">
        <v>201</v>
      </c>
      <c r="E19" s="45" t="s">
        <v>202</v>
      </c>
      <c r="F19" s="44">
        <f t="shared" si="0"/>
        <v>30.16</v>
      </c>
      <c r="G19" s="44">
        <f t="shared" si="13"/>
        <v>0</v>
      </c>
      <c r="H19" s="75"/>
      <c r="I19" s="75"/>
      <c r="J19" s="75"/>
      <c r="K19" s="75"/>
      <c r="L19" s="44">
        <f t="shared" si="14"/>
        <v>30.16</v>
      </c>
      <c r="M19" s="75"/>
      <c r="N19" s="75"/>
      <c r="O19" s="75">
        <v>30.16</v>
      </c>
      <c r="P19" s="75"/>
      <c r="Q19" s="75"/>
      <c r="R19" s="75"/>
      <c r="S19" s="44">
        <f t="shared" si="15"/>
        <v>0</v>
      </c>
      <c r="T19" s="75"/>
      <c r="U19" s="75"/>
      <c r="V19" s="75"/>
    </row>
    <row r="20" s="74" customFormat="1" ht="22.8" customHeight="1" spans="1:22">
      <c r="A20" s="76" t="str">
        <f t="shared" si="10"/>
        <v>210</v>
      </c>
      <c r="B20" s="76" t="str">
        <f t="shared" si="11"/>
        <v>11</v>
      </c>
      <c r="C20" s="76" t="str">
        <f t="shared" si="12"/>
        <v/>
      </c>
      <c r="D20" s="68" t="s">
        <v>203</v>
      </c>
      <c r="E20" s="45" t="s">
        <v>204</v>
      </c>
      <c r="F20" s="44">
        <f t="shared" si="0"/>
        <v>30.16</v>
      </c>
      <c r="G20" s="44">
        <f t="shared" si="13"/>
        <v>0</v>
      </c>
      <c r="H20" s="75"/>
      <c r="I20" s="75"/>
      <c r="J20" s="75"/>
      <c r="K20" s="75"/>
      <c r="L20" s="44">
        <f t="shared" si="14"/>
        <v>30.16</v>
      </c>
      <c r="M20" s="75"/>
      <c r="N20" s="75"/>
      <c r="O20" s="75">
        <v>30.16</v>
      </c>
      <c r="P20" s="75"/>
      <c r="Q20" s="75"/>
      <c r="R20" s="75"/>
      <c r="S20" s="44">
        <f t="shared" si="15"/>
        <v>0</v>
      </c>
      <c r="T20" s="75"/>
      <c r="U20" s="75"/>
      <c r="V20" s="75"/>
    </row>
    <row r="21" ht="22.8" customHeight="1" spans="1:22">
      <c r="A21" s="71" t="str">
        <f t="shared" si="10"/>
        <v>210</v>
      </c>
      <c r="B21" s="71" t="str">
        <f t="shared" si="11"/>
        <v>11</v>
      </c>
      <c r="C21" s="71" t="str">
        <f t="shared" si="12"/>
        <v>01</v>
      </c>
      <c r="D21" s="66" t="s">
        <v>205</v>
      </c>
      <c r="E21" s="38" t="s">
        <v>206</v>
      </c>
      <c r="F21" s="37">
        <f t="shared" si="0"/>
        <v>30.16</v>
      </c>
      <c r="G21" s="37">
        <f t="shared" si="13"/>
        <v>0</v>
      </c>
      <c r="H21" s="69"/>
      <c r="I21" s="69"/>
      <c r="J21" s="69"/>
      <c r="K21" s="69"/>
      <c r="L21" s="37">
        <f t="shared" si="14"/>
        <v>30.16</v>
      </c>
      <c r="M21" s="69"/>
      <c r="N21" s="69"/>
      <c r="O21" s="69">
        <v>30.16</v>
      </c>
      <c r="P21" s="69"/>
      <c r="Q21" s="69"/>
      <c r="R21" s="69"/>
      <c r="S21" s="37">
        <f t="shared" si="15"/>
        <v>0</v>
      </c>
      <c r="T21" s="69"/>
      <c r="U21" s="69"/>
      <c r="V21" s="69"/>
    </row>
    <row r="22" s="74" customFormat="1" ht="22.8" customHeight="1" spans="1:22">
      <c r="A22" s="76" t="str">
        <f t="shared" si="10"/>
        <v>221</v>
      </c>
      <c r="B22" s="76" t="str">
        <f t="shared" si="11"/>
        <v/>
      </c>
      <c r="C22" s="76" t="str">
        <f t="shared" si="12"/>
        <v/>
      </c>
      <c r="D22" s="68" t="s">
        <v>207</v>
      </c>
      <c r="E22" s="45" t="s">
        <v>208</v>
      </c>
      <c r="F22" s="44">
        <f t="shared" si="0"/>
        <v>57.68</v>
      </c>
      <c r="G22" s="44">
        <f t="shared" si="13"/>
        <v>0</v>
      </c>
      <c r="H22" s="75"/>
      <c r="I22" s="75"/>
      <c r="J22" s="75"/>
      <c r="K22" s="75"/>
      <c r="L22" s="44">
        <f t="shared" si="14"/>
        <v>0</v>
      </c>
      <c r="M22" s="75"/>
      <c r="N22" s="75"/>
      <c r="O22" s="75"/>
      <c r="P22" s="75"/>
      <c r="Q22" s="75"/>
      <c r="R22" s="75">
        <v>57.68</v>
      </c>
      <c r="S22" s="44">
        <f t="shared" si="15"/>
        <v>0</v>
      </c>
      <c r="T22" s="75"/>
      <c r="U22" s="75"/>
      <c r="V22" s="75"/>
    </row>
    <row r="23" s="74" customFormat="1" ht="22.8" customHeight="1" spans="1:22">
      <c r="A23" s="76" t="str">
        <f t="shared" si="10"/>
        <v>221</v>
      </c>
      <c r="B23" s="76" t="str">
        <f t="shared" si="11"/>
        <v>02</v>
      </c>
      <c r="C23" s="76" t="str">
        <f t="shared" si="12"/>
        <v/>
      </c>
      <c r="D23" s="68" t="s">
        <v>209</v>
      </c>
      <c r="E23" s="45" t="s">
        <v>210</v>
      </c>
      <c r="F23" s="44">
        <f t="shared" si="0"/>
        <v>57.68</v>
      </c>
      <c r="G23" s="44">
        <f t="shared" si="13"/>
        <v>0</v>
      </c>
      <c r="H23" s="75"/>
      <c r="I23" s="75"/>
      <c r="J23" s="75"/>
      <c r="K23" s="75"/>
      <c r="L23" s="44">
        <f t="shared" si="14"/>
        <v>0</v>
      </c>
      <c r="M23" s="75"/>
      <c r="N23" s="75"/>
      <c r="O23" s="75"/>
      <c r="P23" s="75"/>
      <c r="Q23" s="75"/>
      <c r="R23" s="75">
        <v>57.68</v>
      </c>
      <c r="S23" s="44">
        <f t="shared" si="15"/>
        <v>0</v>
      </c>
      <c r="T23" s="75"/>
      <c r="U23" s="75"/>
      <c r="V23" s="75"/>
    </row>
    <row r="24" ht="22.8" customHeight="1" spans="1:22">
      <c r="A24" s="71" t="str">
        <f t="shared" si="10"/>
        <v>221</v>
      </c>
      <c r="B24" s="71" t="str">
        <f t="shared" si="11"/>
        <v>02</v>
      </c>
      <c r="C24" s="71" t="str">
        <f t="shared" si="12"/>
        <v>01</v>
      </c>
      <c r="D24" s="66" t="s">
        <v>211</v>
      </c>
      <c r="E24" s="38" t="s">
        <v>212</v>
      </c>
      <c r="F24" s="37">
        <f t="shared" si="0"/>
        <v>57.68</v>
      </c>
      <c r="G24" s="37">
        <f t="shared" si="13"/>
        <v>0</v>
      </c>
      <c r="H24" s="69"/>
      <c r="I24" s="69"/>
      <c r="J24" s="69"/>
      <c r="K24" s="69"/>
      <c r="L24" s="37">
        <f t="shared" si="14"/>
        <v>0</v>
      </c>
      <c r="M24" s="69"/>
      <c r="N24" s="69"/>
      <c r="O24" s="69"/>
      <c r="P24" s="69"/>
      <c r="Q24" s="69"/>
      <c r="R24" s="69">
        <v>57.68</v>
      </c>
      <c r="S24" s="37">
        <f t="shared" si="15"/>
        <v>0</v>
      </c>
      <c r="T24" s="69"/>
      <c r="U24" s="69"/>
      <c r="V24" s="69"/>
    </row>
  </sheetData>
  <autoFilter xmlns:etc="http://www.wps.cn/officeDocument/2017/etCustomData" ref="A8:V24" etc:filterBottomFollowUsedRange="0">
    <extLst/>
  </autoFilter>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45" zoomScaleNormal="145" topLeftCell="E1" workbookViewId="0">
      <selection activeCell="K23" sqref="K23"/>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41"/>
      <c r="J1" s="67" t="s">
        <v>319</v>
      </c>
      <c r="K1" s="67"/>
    </row>
    <row r="2" ht="46.5" customHeight="1" spans="1:11">
      <c r="A2" s="19" t="s">
        <v>18</v>
      </c>
      <c r="B2" s="19"/>
      <c r="C2" s="19"/>
      <c r="D2" s="19"/>
      <c r="E2" s="19"/>
      <c r="F2" s="19"/>
      <c r="G2" s="19"/>
      <c r="H2" s="19"/>
      <c r="I2" s="19"/>
      <c r="J2" s="19"/>
      <c r="K2" s="19"/>
    </row>
    <row r="3" ht="24.15" customHeight="1" spans="1:11">
      <c r="A3" s="65" t="s">
        <v>34</v>
      </c>
      <c r="B3" s="65"/>
      <c r="C3" s="65"/>
      <c r="D3" s="65"/>
      <c r="E3" s="65"/>
      <c r="F3" s="65"/>
      <c r="G3" s="65"/>
      <c r="H3" s="65"/>
      <c r="I3" s="65"/>
      <c r="J3" s="40" t="s">
        <v>35</v>
      </c>
      <c r="K3" s="40"/>
    </row>
    <row r="4" ht="23.25" customHeight="1" spans="1:11">
      <c r="A4" s="23" t="s">
        <v>160</v>
      </c>
      <c r="B4" s="23"/>
      <c r="C4" s="23"/>
      <c r="D4" s="23" t="s">
        <v>214</v>
      </c>
      <c r="E4" s="23" t="s">
        <v>215</v>
      </c>
      <c r="F4" s="23" t="s">
        <v>320</v>
      </c>
      <c r="G4" s="23" t="s">
        <v>321</v>
      </c>
      <c r="H4" s="23" t="s">
        <v>322</v>
      </c>
      <c r="I4" s="23" t="s">
        <v>323</v>
      </c>
      <c r="J4" s="23" t="s">
        <v>324</v>
      </c>
      <c r="K4" s="23" t="s">
        <v>325</v>
      </c>
    </row>
    <row r="5" ht="23.25" customHeight="1" spans="1:11">
      <c r="A5" s="23" t="s">
        <v>168</v>
      </c>
      <c r="B5" s="23" t="s">
        <v>169</v>
      </c>
      <c r="C5" s="23" t="s">
        <v>170</v>
      </c>
      <c r="D5" s="23"/>
      <c r="E5" s="23"/>
      <c r="F5" s="23"/>
      <c r="G5" s="23"/>
      <c r="H5" s="23"/>
      <c r="I5" s="23"/>
      <c r="J5" s="23"/>
      <c r="K5" s="23"/>
    </row>
    <row r="6" ht="22.8" customHeight="1" spans="1:11">
      <c r="A6" s="45"/>
      <c r="B6" s="45"/>
      <c r="C6" s="45"/>
      <c r="D6" s="45"/>
      <c r="E6" s="45" t="s">
        <v>139</v>
      </c>
      <c r="F6" s="44">
        <f t="shared" ref="F6:F11" si="0">SUM(G6:K6)</f>
        <v>143.03</v>
      </c>
      <c r="G6" s="44">
        <f>SUM('13个人家庭'!J6:M6,'13个人家庭'!O6)</f>
        <v>0</v>
      </c>
      <c r="H6" s="44">
        <f>'13个人家庭'!N6</f>
        <v>0</v>
      </c>
      <c r="I6" s="44">
        <f>'13个人家庭'!Q6</f>
        <v>0</v>
      </c>
      <c r="J6" s="44">
        <f>SUM('13个人家庭'!G6:I6)</f>
        <v>143.03</v>
      </c>
      <c r="K6" s="44">
        <f>SUM('13个人家庭'!P6,'13个人家庭'!R6)</f>
        <v>0</v>
      </c>
    </row>
    <row r="7" ht="22.8" customHeight="1" spans="1:11">
      <c r="A7" s="45"/>
      <c r="B7" s="45"/>
      <c r="C7" s="45"/>
      <c r="D7" s="43">
        <v>100</v>
      </c>
      <c r="E7" s="43" t="s">
        <v>3</v>
      </c>
      <c r="F7" s="44">
        <f t="shared" ref="F7:K7" si="1">F6</f>
        <v>143.03</v>
      </c>
      <c r="G7" s="44">
        <f t="shared" si="1"/>
        <v>0</v>
      </c>
      <c r="H7" s="44">
        <f t="shared" si="1"/>
        <v>0</v>
      </c>
      <c r="I7" s="44">
        <f t="shared" si="1"/>
        <v>0</v>
      </c>
      <c r="J7" s="44">
        <f t="shared" si="1"/>
        <v>143.03</v>
      </c>
      <c r="K7" s="44">
        <f t="shared" si="1"/>
        <v>0</v>
      </c>
    </row>
    <row r="8" ht="22.8" customHeight="1" spans="1:11">
      <c r="A8" s="45"/>
      <c r="B8" s="45"/>
      <c r="C8" s="45"/>
      <c r="D8" s="68" t="s">
        <v>157</v>
      </c>
      <c r="E8" s="68" t="s">
        <v>158</v>
      </c>
      <c r="F8" s="44">
        <f t="shared" ref="F8:K8" si="2">F7</f>
        <v>143.03</v>
      </c>
      <c r="G8" s="44">
        <f t="shared" si="2"/>
        <v>0</v>
      </c>
      <c r="H8" s="44">
        <f t="shared" si="2"/>
        <v>0</v>
      </c>
      <c r="I8" s="44">
        <f t="shared" si="2"/>
        <v>0</v>
      </c>
      <c r="J8" s="44">
        <f t="shared" si="2"/>
        <v>143.03</v>
      </c>
      <c r="K8" s="44">
        <f t="shared" si="2"/>
        <v>0</v>
      </c>
    </row>
    <row r="9" ht="22.8" customHeight="1" spans="1:11">
      <c r="A9" s="76" t="str">
        <f>LEFT(D9,3)</f>
        <v>208</v>
      </c>
      <c r="B9" s="76" t="str">
        <f>IF(LEN(D9)&gt;=5,MID(D9,4,2),"")</f>
        <v/>
      </c>
      <c r="C9" s="76" t="str">
        <f>IF(LEN(D9)=7,RIGHT(D9,2),"")</f>
        <v/>
      </c>
      <c r="D9" s="68" t="s">
        <v>183</v>
      </c>
      <c r="E9" s="68" t="s">
        <v>184</v>
      </c>
      <c r="F9" s="75">
        <f t="shared" si="0"/>
        <v>143.03</v>
      </c>
      <c r="G9" s="75"/>
      <c r="H9" s="75"/>
      <c r="I9" s="75"/>
      <c r="J9" s="75">
        <v>143.03</v>
      </c>
      <c r="K9" s="75"/>
    </row>
    <row r="10" ht="22.8" customHeight="1" spans="1:11">
      <c r="A10" s="76" t="str">
        <f>LEFT(D10,3)</f>
        <v>208</v>
      </c>
      <c r="B10" s="76" t="str">
        <f>IF(LEN(D10)&gt;=5,MID(D10,4,2),"")</f>
        <v>05</v>
      </c>
      <c r="C10" s="76" t="str">
        <f>IF(LEN(D10)=7,RIGHT(D10,2),"")</f>
        <v/>
      </c>
      <c r="D10" s="68" t="s">
        <v>186</v>
      </c>
      <c r="E10" s="68" t="s">
        <v>187</v>
      </c>
      <c r="F10" s="75">
        <f t="shared" si="0"/>
        <v>143.03</v>
      </c>
      <c r="G10" s="75"/>
      <c r="H10" s="75"/>
      <c r="I10" s="75"/>
      <c r="J10" s="75">
        <v>143.03</v>
      </c>
      <c r="K10" s="75"/>
    </row>
    <row r="11" ht="22.8" customHeight="1" spans="1:11">
      <c r="A11" s="71" t="str">
        <f>LEFT(D11,3)</f>
        <v>208</v>
      </c>
      <c r="B11" s="71" t="str">
        <f>IF(LEN(D11)&gt;=5,MID(D11,4,2),"")</f>
        <v>05</v>
      </c>
      <c r="C11" s="71" t="str">
        <f>IF(LEN(D11)=7,RIGHT(D11,2),"")</f>
        <v>01</v>
      </c>
      <c r="D11" s="66" t="s">
        <v>188</v>
      </c>
      <c r="E11" s="38" t="s">
        <v>189</v>
      </c>
      <c r="F11" s="69">
        <f t="shared" si="0"/>
        <v>143.03</v>
      </c>
      <c r="G11" s="69"/>
      <c r="H11" s="69"/>
      <c r="I11" s="69"/>
      <c r="J11" s="69">
        <v>143.03</v>
      </c>
      <c r="K11" s="69"/>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30" zoomScaleNormal="130" workbookViewId="0">
      <selection activeCell="H5" sqref="G4:G5 H4:H5"/>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41"/>
      <c r="Q1" s="67" t="s">
        <v>326</v>
      </c>
      <c r="R1" s="67"/>
    </row>
    <row r="2" ht="40.5" customHeight="1" spans="1:18">
      <c r="A2" s="19" t="s">
        <v>19</v>
      </c>
      <c r="B2" s="19"/>
      <c r="C2" s="19"/>
      <c r="D2" s="19"/>
      <c r="E2" s="19"/>
      <c r="F2" s="19"/>
      <c r="G2" s="19"/>
      <c r="H2" s="19"/>
      <c r="I2" s="19"/>
      <c r="J2" s="19"/>
      <c r="K2" s="19"/>
      <c r="L2" s="19"/>
      <c r="M2" s="19"/>
      <c r="N2" s="19"/>
      <c r="O2" s="19"/>
      <c r="P2" s="19"/>
      <c r="Q2" s="19"/>
      <c r="R2" s="19"/>
    </row>
    <row r="3" ht="24.15" customHeight="1" spans="1:18">
      <c r="A3" s="22" t="s">
        <v>34</v>
      </c>
      <c r="B3" s="22"/>
      <c r="C3" s="22"/>
      <c r="D3" s="22"/>
      <c r="E3" s="22"/>
      <c r="F3" s="22"/>
      <c r="G3" s="22"/>
      <c r="H3" s="22"/>
      <c r="I3" s="22"/>
      <c r="J3" s="22"/>
      <c r="K3" s="22"/>
      <c r="L3" s="22"/>
      <c r="M3" s="22"/>
      <c r="N3" s="22"/>
      <c r="O3" s="22"/>
      <c r="P3" s="22"/>
      <c r="Q3" s="40" t="s">
        <v>35</v>
      </c>
      <c r="R3" s="40"/>
    </row>
    <row r="4" ht="24.15" customHeight="1" spans="1:18">
      <c r="A4" s="23" t="s">
        <v>160</v>
      </c>
      <c r="B4" s="23"/>
      <c r="C4" s="23"/>
      <c r="D4" s="23" t="s">
        <v>214</v>
      </c>
      <c r="E4" s="23" t="s">
        <v>215</v>
      </c>
      <c r="F4" s="23" t="s">
        <v>320</v>
      </c>
      <c r="G4" s="23" t="s">
        <v>303</v>
      </c>
      <c r="H4" s="23" t="s">
        <v>305</v>
      </c>
      <c r="I4" s="23" t="s">
        <v>327</v>
      </c>
      <c r="J4" s="23" t="s">
        <v>328</v>
      </c>
      <c r="K4" s="23" t="s">
        <v>329</v>
      </c>
      <c r="L4" s="23" t="s">
        <v>330</v>
      </c>
      <c r="M4" s="23" t="s">
        <v>331</v>
      </c>
      <c r="N4" s="23" t="s">
        <v>322</v>
      </c>
      <c r="O4" s="23" t="s">
        <v>332</v>
      </c>
      <c r="P4" s="23" t="s">
        <v>333</v>
      </c>
      <c r="Q4" s="23" t="s">
        <v>323</v>
      </c>
      <c r="R4" s="23" t="s">
        <v>325</v>
      </c>
    </row>
    <row r="5" ht="21.6" customHeight="1" spans="1:18">
      <c r="A5" s="23" t="s">
        <v>168</v>
      </c>
      <c r="B5" s="23" t="s">
        <v>169</v>
      </c>
      <c r="C5" s="23" t="s">
        <v>170</v>
      </c>
      <c r="D5" s="23"/>
      <c r="E5" s="23"/>
      <c r="F5" s="23"/>
      <c r="G5" s="23"/>
      <c r="H5" s="23"/>
      <c r="I5" s="23"/>
      <c r="J5" s="23"/>
      <c r="K5" s="23"/>
      <c r="L5" s="23"/>
      <c r="M5" s="23"/>
      <c r="N5" s="23"/>
      <c r="O5" s="23"/>
      <c r="P5" s="23"/>
      <c r="Q5" s="23"/>
      <c r="R5" s="23"/>
    </row>
    <row r="6" ht="22.8" customHeight="1" spans="1:18">
      <c r="A6" s="45"/>
      <c r="B6" s="45"/>
      <c r="C6" s="45"/>
      <c r="D6" s="45"/>
      <c r="E6" s="45" t="s">
        <v>139</v>
      </c>
      <c r="F6" s="44">
        <f t="shared" ref="F6:F11" si="0">SUM(G6:R6)</f>
        <v>143.03</v>
      </c>
      <c r="G6" s="44">
        <v>4.32</v>
      </c>
      <c r="H6" s="44">
        <v>138.71</v>
      </c>
      <c r="I6" s="44"/>
      <c r="J6" s="44"/>
      <c r="K6" s="44"/>
      <c r="L6" s="44"/>
      <c r="M6" s="44"/>
      <c r="N6" s="44"/>
      <c r="O6" s="44"/>
      <c r="P6" s="44"/>
      <c r="Q6" s="44"/>
      <c r="R6" s="44"/>
    </row>
    <row r="7" ht="22.8" customHeight="1" spans="1:18">
      <c r="A7" s="45"/>
      <c r="B7" s="45"/>
      <c r="C7" s="45"/>
      <c r="D7" s="43">
        <v>100</v>
      </c>
      <c r="E7" s="43" t="s">
        <v>3</v>
      </c>
      <c r="F7" s="44">
        <f>F6</f>
        <v>143.03</v>
      </c>
      <c r="G7" s="44">
        <f>G6</f>
        <v>4.32</v>
      </c>
      <c r="H7" s="44">
        <f t="shared" ref="G7:R7" si="1">H6</f>
        <v>138.71</v>
      </c>
      <c r="I7" s="44">
        <f t="shared" si="1"/>
        <v>0</v>
      </c>
      <c r="J7" s="44">
        <f t="shared" si="1"/>
        <v>0</v>
      </c>
      <c r="K7" s="44">
        <f t="shared" si="1"/>
        <v>0</v>
      </c>
      <c r="L7" s="44">
        <f t="shared" si="1"/>
        <v>0</v>
      </c>
      <c r="M7" s="44">
        <f t="shared" si="1"/>
        <v>0</v>
      </c>
      <c r="N7" s="44">
        <f t="shared" si="1"/>
        <v>0</v>
      </c>
      <c r="O7" s="44">
        <f t="shared" si="1"/>
        <v>0</v>
      </c>
      <c r="P7" s="44">
        <f t="shared" si="1"/>
        <v>0</v>
      </c>
      <c r="Q7" s="44">
        <f t="shared" si="1"/>
        <v>0</v>
      </c>
      <c r="R7" s="44">
        <f t="shared" si="1"/>
        <v>0</v>
      </c>
    </row>
    <row r="8" ht="22.8" customHeight="1" spans="1:18">
      <c r="A8" s="45"/>
      <c r="B8" s="45"/>
      <c r="C8" s="45"/>
      <c r="D8" s="68" t="s">
        <v>157</v>
      </c>
      <c r="E8" s="68" t="s">
        <v>158</v>
      </c>
      <c r="F8" s="44">
        <f>F7</f>
        <v>143.03</v>
      </c>
      <c r="G8" s="44">
        <f t="shared" ref="G8:R8" si="2">G7</f>
        <v>4.32</v>
      </c>
      <c r="H8" s="44">
        <f t="shared" si="2"/>
        <v>138.71</v>
      </c>
      <c r="I8" s="44">
        <f t="shared" si="2"/>
        <v>0</v>
      </c>
      <c r="J8" s="44">
        <f t="shared" si="2"/>
        <v>0</v>
      </c>
      <c r="K8" s="44">
        <f t="shared" si="2"/>
        <v>0</v>
      </c>
      <c r="L8" s="44">
        <f t="shared" si="2"/>
        <v>0</v>
      </c>
      <c r="M8" s="44">
        <f t="shared" si="2"/>
        <v>0</v>
      </c>
      <c r="N8" s="44">
        <f t="shared" si="2"/>
        <v>0</v>
      </c>
      <c r="O8" s="44">
        <f t="shared" si="2"/>
        <v>0</v>
      </c>
      <c r="P8" s="44">
        <f t="shared" si="2"/>
        <v>0</v>
      </c>
      <c r="Q8" s="44">
        <f t="shared" si="2"/>
        <v>0</v>
      </c>
      <c r="R8" s="44">
        <f t="shared" si="2"/>
        <v>0</v>
      </c>
    </row>
    <row r="9" s="74" customFormat="1" ht="22.8" customHeight="1" spans="1:18">
      <c r="A9" s="76" t="str">
        <f>LEFT(D9,3)</f>
        <v>208</v>
      </c>
      <c r="B9" s="76" t="str">
        <f>IF(LEN(D9)&gt;=5,MID(D9,4,2),"")</f>
        <v/>
      </c>
      <c r="C9" s="76" t="str">
        <f>IF(LEN(D9)=7,RIGHT(D9,2),"")</f>
        <v/>
      </c>
      <c r="D9" s="68" t="s">
        <v>183</v>
      </c>
      <c r="E9" s="68" t="s">
        <v>184</v>
      </c>
      <c r="F9" s="44">
        <f t="shared" si="0"/>
        <v>143.03</v>
      </c>
      <c r="G9" s="75">
        <v>4.32</v>
      </c>
      <c r="H9" s="75">
        <v>138.71</v>
      </c>
      <c r="I9" s="75"/>
      <c r="J9" s="75"/>
      <c r="K9" s="75"/>
      <c r="L9" s="75"/>
      <c r="M9" s="75"/>
      <c r="N9" s="75"/>
      <c r="O9" s="75"/>
      <c r="P9" s="75"/>
      <c r="Q9" s="75"/>
      <c r="R9" s="75"/>
    </row>
    <row r="10" s="74" customFormat="1" ht="22.8" customHeight="1" spans="1:18">
      <c r="A10" s="76" t="str">
        <f>LEFT(D10,3)</f>
        <v>208</v>
      </c>
      <c r="B10" s="76" t="str">
        <f>IF(LEN(D10)&gt;=5,MID(D10,4,2),"")</f>
        <v>05</v>
      </c>
      <c r="C10" s="76" t="str">
        <f>IF(LEN(D10)=7,RIGHT(D10,2),"")</f>
        <v/>
      </c>
      <c r="D10" s="68" t="s">
        <v>186</v>
      </c>
      <c r="E10" s="68" t="s">
        <v>187</v>
      </c>
      <c r="F10" s="44">
        <f t="shared" si="0"/>
        <v>143.03</v>
      </c>
      <c r="G10" s="75">
        <v>4.32</v>
      </c>
      <c r="H10" s="75">
        <v>138.71</v>
      </c>
      <c r="I10" s="75"/>
      <c r="J10" s="75"/>
      <c r="K10" s="75"/>
      <c r="L10" s="75"/>
      <c r="M10" s="75"/>
      <c r="N10" s="75"/>
      <c r="O10" s="75"/>
      <c r="P10" s="75"/>
      <c r="Q10" s="75"/>
      <c r="R10" s="75"/>
    </row>
    <row r="11" ht="22.8" customHeight="1" spans="1:18">
      <c r="A11" s="71" t="str">
        <f>LEFT(D11,3)</f>
        <v>208</v>
      </c>
      <c r="B11" s="71" t="str">
        <f>IF(LEN(D11)&gt;=5,MID(D11,4,2),"")</f>
        <v>05</v>
      </c>
      <c r="C11" s="71" t="str">
        <f>IF(LEN(D11)=7,RIGHT(D11,2),"")</f>
        <v>01</v>
      </c>
      <c r="D11" s="66" t="s">
        <v>188</v>
      </c>
      <c r="E11" s="38" t="s">
        <v>189</v>
      </c>
      <c r="F11" s="37">
        <f t="shared" si="0"/>
        <v>143.03</v>
      </c>
      <c r="G11" s="69">
        <v>4.32</v>
      </c>
      <c r="H11" s="69">
        <v>138.71</v>
      </c>
      <c r="I11" s="69"/>
      <c r="J11" s="69"/>
      <c r="K11" s="69"/>
      <c r="L11" s="69"/>
      <c r="M11" s="69"/>
      <c r="N11" s="69"/>
      <c r="O11" s="69"/>
      <c r="P11" s="69"/>
      <c r="Q11" s="69"/>
      <c r="R11" s="6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5" zoomScaleNormal="145" workbookViewId="0">
      <selection activeCell="M17" sqref="M17"/>
    </sheetView>
  </sheetViews>
  <sheetFormatPr defaultColWidth="10"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41"/>
      <c r="S1" s="67" t="s">
        <v>334</v>
      </c>
      <c r="T1" s="67"/>
    </row>
    <row r="2" ht="36.15" customHeight="1" spans="1:20">
      <c r="A2" s="19" t="s">
        <v>20</v>
      </c>
      <c r="B2" s="19"/>
      <c r="C2" s="19"/>
      <c r="D2" s="19"/>
      <c r="E2" s="19"/>
      <c r="F2" s="19"/>
      <c r="G2" s="19"/>
      <c r="H2" s="19"/>
      <c r="I2" s="19"/>
      <c r="J2" s="19"/>
      <c r="K2" s="19"/>
      <c r="L2" s="19"/>
      <c r="M2" s="19"/>
      <c r="N2" s="19"/>
      <c r="O2" s="19"/>
      <c r="P2" s="19"/>
      <c r="Q2" s="19"/>
      <c r="R2" s="19"/>
      <c r="S2" s="19"/>
      <c r="T2" s="19"/>
    </row>
    <row r="3" ht="24.15" customHeight="1" spans="1:20">
      <c r="A3" s="22" t="s">
        <v>34</v>
      </c>
      <c r="B3" s="22"/>
      <c r="C3" s="22"/>
      <c r="D3" s="22"/>
      <c r="E3" s="22"/>
      <c r="F3" s="22"/>
      <c r="G3" s="22"/>
      <c r="H3" s="22"/>
      <c r="I3" s="22"/>
      <c r="J3" s="22"/>
      <c r="K3" s="22"/>
      <c r="L3" s="22"/>
      <c r="M3" s="22"/>
      <c r="N3" s="22"/>
      <c r="O3" s="22"/>
      <c r="P3" s="22"/>
      <c r="Q3" s="22"/>
      <c r="R3" s="22"/>
      <c r="S3" s="40" t="s">
        <v>35</v>
      </c>
      <c r="T3" s="40"/>
    </row>
    <row r="4" ht="28.5" customHeight="1" spans="1:20">
      <c r="A4" s="23" t="s">
        <v>160</v>
      </c>
      <c r="B4" s="23"/>
      <c r="C4" s="23"/>
      <c r="D4" s="23" t="s">
        <v>214</v>
      </c>
      <c r="E4" s="23" t="s">
        <v>215</v>
      </c>
      <c r="F4" s="23" t="s">
        <v>320</v>
      </c>
      <c r="G4" s="23" t="s">
        <v>218</v>
      </c>
      <c r="H4" s="23"/>
      <c r="I4" s="23"/>
      <c r="J4" s="23"/>
      <c r="K4" s="23"/>
      <c r="L4" s="23"/>
      <c r="M4" s="23"/>
      <c r="N4" s="23"/>
      <c r="O4" s="23"/>
      <c r="P4" s="23"/>
      <c r="Q4" s="23"/>
      <c r="R4" s="23" t="s">
        <v>221</v>
      </c>
      <c r="S4" s="23"/>
      <c r="T4" s="23"/>
    </row>
    <row r="5" ht="36.15" customHeight="1" spans="1:20">
      <c r="A5" s="23" t="s">
        <v>168</v>
      </c>
      <c r="B5" s="23" t="s">
        <v>169</v>
      </c>
      <c r="C5" s="23" t="s">
        <v>170</v>
      </c>
      <c r="D5" s="23"/>
      <c r="E5" s="23"/>
      <c r="F5" s="23"/>
      <c r="G5" s="23" t="s">
        <v>139</v>
      </c>
      <c r="H5" s="23" t="s">
        <v>335</v>
      </c>
      <c r="I5" s="23" t="s">
        <v>336</v>
      </c>
      <c r="J5" s="23" t="s">
        <v>337</v>
      </c>
      <c r="K5" s="23" t="s">
        <v>338</v>
      </c>
      <c r="L5" s="23" t="s">
        <v>339</v>
      </c>
      <c r="M5" s="23" t="s">
        <v>296</v>
      </c>
      <c r="N5" s="23" t="s">
        <v>340</v>
      </c>
      <c r="O5" s="23" t="s">
        <v>341</v>
      </c>
      <c r="P5" s="23" t="s">
        <v>342</v>
      </c>
      <c r="Q5" s="23" t="s">
        <v>300</v>
      </c>
      <c r="R5" s="23" t="s">
        <v>139</v>
      </c>
      <c r="S5" s="23" t="s">
        <v>282</v>
      </c>
      <c r="T5" s="23" t="s">
        <v>309</v>
      </c>
    </row>
    <row r="6" ht="22.8" customHeight="1" spans="1:20">
      <c r="A6" s="45"/>
      <c r="B6" s="45"/>
      <c r="C6" s="45"/>
      <c r="D6" s="45"/>
      <c r="E6" s="45" t="s">
        <v>139</v>
      </c>
      <c r="F6" s="75">
        <f t="shared" ref="F6:F11" si="0">SUM(G6,R6)</f>
        <v>82.8</v>
      </c>
      <c r="G6" s="75">
        <f t="shared" ref="G6:G11" si="1">SUM(H6:Q6)</f>
        <v>82.8</v>
      </c>
      <c r="H6" s="75">
        <f>SUM('15商品服务'!G6:H6,'15商品服务'!J6:P6,'15商品服务'!S6,'15商品服务'!AB6:AC6,'15商品服务'!AE6:AF6)</f>
        <v>6.3</v>
      </c>
      <c r="I6" s="75">
        <f>'15商品服务'!T6</f>
        <v>0</v>
      </c>
      <c r="J6" s="75">
        <f>'15商品服务'!U6</f>
        <v>0</v>
      </c>
      <c r="K6" s="75">
        <f>SUM('15商品服务'!W6:Y6)</f>
        <v>0</v>
      </c>
      <c r="L6" s="75">
        <f>SUM('15商品服务'!I6,'15商品服务'!Z6:AA6)</f>
        <v>10.8</v>
      </c>
      <c r="M6" s="75">
        <f>'15商品服务'!V6</f>
        <v>4</v>
      </c>
      <c r="N6" s="75">
        <f>'15商品服务'!Q6</f>
        <v>0</v>
      </c>
      <c r="O6" s="75">
        <f>'15商品服务'!AD6</f>
        <v>0</v>
      </c>
      <c r="P6" s="75">
        <f>'15商品服务'!R6</f>
        <v>0</v>
      </c>
      <c r="Q6" s="75">
        <f>'15商品服务'!AG6</f>
        <v>61.7</v>
      </c>
      <c r="R6" s="75">
        <f t="shared" ref="R6:R11" si="2">SUM(S6:T6)</f>
        <v>0</v>
      </c>
      <c r="S6" s="75"/>
      <c r="T6" s="75"/>
    </row>
    <row r="7" ht="22.8" customHeight="1" spans="1:20">
      <c r="A7" s="45"/>
      <c r="B7" s="45"/>
      <c r="C7" s="45"/>
      <c r="D7" s="43">
        <v>100</v>
      </c>
      <c r="E7" s="43" t="s">
        <v>3</v>
      </c>
      <c r="F7" s="75">
        <f t="shared" ref="F7:T7" si="3">F6</f>
        <v>82.8</v>
      </c>
      <c r="G7" s="75">
        <f t="shared" si="3"/>
        <v>82.8</v>
      </c>
      <c r="H7" s="75">
        <f t="shared" si="3"/>
        <v>6.3</v>
      </c>
      <c r="I7" s="75">
        <f t="shared" si="3"/>
        <v>0</v>
      </c>
      <c r="J7" s="75">
        <f t="shared" si="3"/>
        <v>0</v>
      </c>
      <c r="K7" s="75">
        <f t="shared" si="3"/>
        <v>0</v>
      </c>
      <c r="L7" s="75">
        <f t="shared" si="3"/>
        <v>10.8</v>
      </c>
      <c r="M7" s="75">
        <f t="shared" si="3"/>
        <v>4</v>
      </c>
      <c r="N7" s="75">
        <f t="shared" si="3"/>
        <v>0</v>
      </c>
      <c r="O7" s="75">
        <f t="shared" si="3"/>
        <v>0</v>
      </c>
      <c r="P7" s="75">
        <f t="shared" si="3"/>
        <v>0</v>
      </c>
      <c r="Q7" s="75">
        <f t="shared" si="3"/>
        <v>61.7</v>
      </c>
      <c r="R7" s="75">
        <f t="shared" si="3"/>
        <v>0</v>
      </c>
      <c r="S7" s="75">
        <f t="shared" si="3"/>
        <v>0</v>
      </c>
      <c r="T7" s="75">
        <f t="shared" si="3"/>
        <v>0</v>
      </c>
    </row>
    <row r="8" ht="22.8" customHeight="1" spans="1:20">
      <c r="A8" s="45"/>
      <c r="B8" s="45"/>
      <c r="C8" s="45"/>
      <c r="D8" s="68" t="s">
        <v>157</v>
      </c>
      <c r="E8" s="68" t="s">
        <v>158</v>
      </c>
      <c r="F8" s="75">
        <f t="shared" ref="F8:T8" si="4">F7</f>
        <v>82.8</v>
      </c>
      <c r="G8" s="75">
        <f t="shared" si="4"/>
        <v>82.8</v>
      </c>
      <c r="H8" s="75">
        <f t="shared" si="4"/>
        <v>6.3</v>
      </c>
      <c r="I8" s="75">
        <f t="shared" si="4"/>
        <v>0</v>
      </c>
      <c r="J8" s="75">
        <f t="shared" si="4"/>
        <v>0</v>
      </c>
      <c r="K8" s="75">
        <f t="shared" si="4"/>
        <v>0</v>
      </c>
      <c r="L8" s="75">
        <f t="shared" si="4"/>
        <v>10.8</v>
      </c>
      <c r="M8" s="75">
        <f t="shared" si="4"/>
        <v>4</v>
      </c>
      <c r="N8" s="75">
        <f t="shared" si="4"/>
        <v>0</v>
      </c>
      <c r="O8" s="75">
        <f t="shared" si="4"/>
        <v>0</v>
      </c>
      <c r="P8" s="75">
        <f t="shared" si="4"/>
        <v>0</v>
      </c>
      <c r="Q8" s="75">
        <f t="shared" si="4"/>
        <v>61.7</v>
      </c>
      <c r="R8" s="75">
        <f t="shared" si="4"/>
        <v>0</v>
      </c>
      <c r="S8" s="75">
        <f t="shared" si="4"/>
        <v>0</v>
      </c>
      <c r="T8" s="75">
        <f t="shared" si="4"/>
        <v>0</v>
      </c>
    </row>
    <row r="9" ht="22.8" customHeight="1" spans="1:20">
      <c r="A9" s="45" t="str">
        <f>LEFT(D9,3)</f>
        <v>201</v>
      </c>
      <c r="B9" s="45" t="str">
        <f>IF(LEN(D9)&gt;=5,MID(D9,4,2),"")</f>
        <v/>
      </c>
      <c r="C9" s="45" t="str">
        <f>IF(LEN(D9)=7,RIGHT(D9,2),"")</f>
        <v/>
      </c>
      <c r="D9" s="68" t="s">
        <v>171</v>
      </c>
      <c r="E9" s="68" t="s">
        <v>173</v>
      </c>
      <c r="F9" s="75">
        <f t="shared" si="0"/>
        <v>82.8</v>
      </c>
      <c r="G9" s="75">
        <f t="shared" si="1"/>
        <v>82.8</v>
      </c>
      <c r="H9" s="75">
        <v>6.3</v>
      </c>
      <c r="I9" s="75">
        <v>0</v>
      </c>
      <c r="J9" s="75">
        <v>0</v>
      </c>
      <c r="K9" s="75">
        <v>0</v>
      </c>
      <c r="L9" s="75">
        <v>10.8</v>
      </c>
      <c r="M9" s="75">
        <v>4</v>
      </c>
      <c r="N9" s="75">
        <v>0</v>
      </c>
      <c r="O9" s="75">
        <v>0</v>
      </c>
      <c r="P9" s="75">
        <v>0</v>
      </c>
      <c r="Q9" s="75">
        <v>61.7</v>
      </c>
      <c r="R9" s="75">
        <f t="shared" si="2"/>
        <v>0</v>
      </c>
      <c r="S9" s="75"/>
      <c r="T9" s="75"/>
    </row>
    <row r="10" ht="22.8" customHeight="1" spans="1:20">
      <c r="A10" s="45" t="str">
        <f>LEFT(D10,3)</f>
        <v>201</v>
      </c>
      <c r="B10" s="45" t="str">
        <f>IF(LEN(D10)&gt;=5,MID(D10,4,2),"")</f>
        <v>01</v>
      </c>
      <c r="C10" s="45" t="str">
        <f>IF(LEN(D10)=7,RIGHT(D10,2),"")</f>
        <v/>
      </c>
      <c r="D10" s="68" t="s">
        <v>175</v>
      </c>
      <c r="E10" s="68" t="s">
        <v>176</v>
      </c>
      <c r="F10" s="75">
        <f t="shared" si="0"/>
        <v>82.8</v>
      </c>
      <c r="G10" s="75">
        <f t="shared" si="1"/>
        <v>82.8</v>
      </c>
      <c r="H10" s="75">
        <v>6.3</v>
      </c>
      <c r="I10" s="75">
        <v>0</v>
      </c>
      <c r="J10" s="75">
        <v>0</v>
      </c>
      <c r="K10" s="75">
        <v>0</v>
      </c>
      <c r="L10" s="75">
        <v>10.8</v>
      </c>
      <c r="M10" s="75">
        <v>4</v>
      </c>
      <c r="N10" s="75">
        <v>0</v>
      </c>
      <c r="O10" s="75">
        <v>0</v>
      </c>
      <c r="P10" s="75">
        <v>0</v>
      </c>
      <c r="Q10" s="75">
        <v>61.7</v>
      </c>
      <c r="R10" s="75">
        <f t="shared" si="2"/>
        <v>0</v>
      </c>
      <c r="S10" s="75"/>
      <c r="T10" s="75"/>
    </row>
    <row r="11" ht="22.8" customHeight="1" spans="1:20">
      <c r="A11" s="71" t="s">
        <v>171</v>
      </c>
      <c r="B11" s="71" t="s">
        <v>174</v>
      </c>
      <c r="C11" s="71" t="s">
        <v>174</v>
      </c>
      <c r="D11" s="66" t="s">
        <v>310</v>
      </c>
      <c r="E11" s="38" t="s">
        <v>311</v>
      </c>
      <c r="F11" s="69">
        <f t="shared" si="0"/>
        <v>82.8</v>
      </c>
      <c r="G11" s="69">
        <f t="shared" si="1"/>
        <v>82.8</v>
      </c>
      <c r="H11" s="69">
        <v>6.3</v>
      </c>
      <c r="I11" s="69">
        <v>0</v>
      </c>
      <c r="J11" s="69">
        <v>0</v>
      </c>
      <c r="K11" s="69">
        <v>0</v>
      </c>
      <c r="L11" s="69">
        <v>10.8</v>
      </c>
      <c r="M11" s="69">
        <v>4</v>
      </c>
      <c r="N11" s="69">
        <v>0</v>
      </c>
      <c r="O11" s="69">
        <v>0</v>
      </c>
      <c r="P11" s="69">
        <v>0</v>
      </c>
      <c r="Q11" s="69">
        <v>61.7</v>
      </c>
      <c r="R11" s="69">
        <f t="shared" si="2"/>
        <v>0</v>
      </c>
      <c r="S11" s="69"/>
      <c r="T11" s="6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30" zoomScaleNormal="130" topLeftCell="N4" workbookViewId="0">
      <selection activeCell="F15" sqref="F15"/>
    </sheetView>
  </sheetViews>
  <sheetFormatPr defaultColWidth="10"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41"/>
      <c r="AF1" s="67" t="s">
        <v>343</v>
      </c>
      <c r="AG1" s="67"/>
    </row>
    <row r="2" ht="43.95" customHeight="1" spans="1:33">
      <c r="A2" s="19" t="s">
        <v>21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15" customHeight="1" spans="1:33">
      <c r="A3" s="22" t="s">
        <v>34</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40" t="s">
        <v>35</v>
      </c>
      <c r="AG3" s="40"/>
    </row>
    <row r="4" ht="25.05" customHeight="1" spans="1:33">
      <c r="A4" s="23" t="s">
        <v>160</v>
      </c>
      <c r="B4" s="23"/>
      <c r="C4" s="23"/>
      <c r="D4" s="23" t="s">
        <v>214</v>
      </c>
      <c r="E4" s="23" t="s">
        <v>215</v>
      </c>
      <c r="F4" s="23" t="s">
        <v>344</v>
      </c>
      <c r="G4" s="23" t="s">
        <v>284</v>
      </c>
      <c r="H4" s="23" t="s">
        <v>345</v>
      </c>
      <c r="I4" s="23" t="s">
        <v>346</v>
      </c>
      <c r="J4" s="23" t="s">
        <v>347</v>
      </c>
      <c r="K4" s="23" t="s">
        <v>286</v>
      </c>
      <c r="L4" s="23" t="s">
        <v>288</v>
      </c>
      <c r="M4" s="23" t="s">
        <v>290</v>
      </c>
      <c r="N4" s="23" t="s">
        <v>348</v>
      </c>
      <c r="O4" s="23" t="s">
        <v>349</v>
      </c>
      <c r="P4" s="23" t="s">
        <v>292</v>
      </c>
      <c r="Q4" s="23" t="s">
        <v>340</v>
      </c>
      <c r="R4" s="23" t="s">
        <v>342</v>
      </c>
      <c r="S4" s="23" t="s">
        <v>294</v>
      </c>
      <c r="T4" s="23" t="s">
        <v>336</v>
      </c>
      <c r="U4" s="23" t="s">
        <v>337</v>
      </c>
      <c r="V4" s="23" t="s">
        <v>296</v>
      </c>
      <c r="W4" s="23" t="s">
        <v>350</v>
      </c>
      <c r="X4" s="23" t="s">
        <v>351</v>
      </c>
      <c r="Y4" s="23" t="s">
        <v>352</v>
      </c>
      <c r="Z4" s="23" t="s">
        <v>298</v>
      </c>
      <c r="AA4" s="23" t="s">
        <v>339</v>
      </c>
      <c r="AB4" s="23" t="s">
        <v>353</v>
      </c>
      <c r="AC4" s="23" t="s">
        <v>354</v>
      </c>
      <c r="AD4" s="23" t="s">
        <v>341</v>
      </c>
      <c r="AE4" s="23" t="s">
        <v>355</v>
      </c>
      <c r="AF4" s="23" t="s">
        <v>356</v>
      </c>
      <c r="AG4" s="23" t="s">
        <v>300</v>
      </c>
    </row>
    <row r="5" ht="21.6" customHeight="1" spans="1:33">
      <c r="A5" s="23" t="s">
        <v>168</v>
      </c>
      <c r="B5" s="23" t="s">
        <v>169</v>
      </c>
      <c r="C5" s="23" t="s">
        <v>170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25"/>
      <c r="B6" s="36"/>
      <c r="C6" s="36"/>
      <c r="D6" s="38"/>
      <c r="E6" s="38" t="s">
        <v>139</v>
      </c>
      <c r="F6" s="75">
        <f t="shared" ref="F6:F11" si="0">SUM(G6:AG6)</f>
        <v>82.8</v>
      </c>
      <c r="G6" s="75">
        <v>0.5</v>
      </c>
      <c r="H6" s="75"/>
      <c r="I6" s="75"/>
      <c r="J6" s="75"/>
      <c r="K6" s="75">
        <v>0.2</v>
      </c>
      <c r="L6" s="75">
        <v>0.6</v>
      </c>
      <c r="M6" s="75">
        <v>1.8</v>
      </c>
      <c r="N6" s="75"/>
      <c r="O6" s="75"/>
      <c r="P6" s="75">
        <v>0.3</v>
      </c>
      <c r="Q6" s="75"/>
      <c r="R6" s="75"/>
      <c r="S6" s="75">
        <v>2.9</v>
      </c>
      <c r="T6" s="75"/>
      <c r="U6" s="75"/>
      <c r="V6" s="75">
        <v>4</v>
      </c>
      <c r="W6" s="75"/>
      <c r="X6" s="75"/>
      <c r="Y6" s="75"/>
      <c r="Z6" s="75">
        <v>10.8</v>
      </c>
      <c r="AA6" s="75"/>
      <c r="AB6" s="75"/>
      <c r="AC6" s="75"/>
      <c r="AD6" s="75"/>
      <c r="AE6" s="75"/>
      <c r="AF6" s="75"/>
      <c r="AG6" s="75">
        <v>61.7</v>
      </c>
    </row>
    <row r="7" ht="22.8" customHeight="1" spans="1:33">
      <c r="A7" s="45"/>
      <c r="B7" s="45"/>
      <c r="C7" s="45"/>
      <c r="D7" s="43">
        <v>100</v>
      </c>
      <c r="E7" s="43" t="s">
        <v>3</v>
      </c>
      <c r="F7" s="75">
        <f>F6</f>
        <v>82.8</v>
      </c>
      <c r="G7" s="75">
        <f t="shared" ref="G7:AG7" si="1">G6</f>
        <v>0.5</v>
      </c>
      <c r="H7" s="75">
        <f t="shared" si="1"/>
        <v>0</v>
      </c>
      <c r="I7" s="75">
        <f t="shared" si="1"/>
        <v>0</v>
      </c>
      <c r="J7" s="75">
        <f t="shared" si="1"/>
        <v>0</v>
      </c>
      <c r="K7" s="75">
        <f t="shared" si="1"/>
        <v>0.2</v>
      </c>
      <c r="L7" s="75">
        <f t="shared" si="1"/>
        <v>0.6</v>
      </c>
      <c r="M7" s="75">
        <f t="shared" si="1"/>
        <v>1.8</v>
      </c>
      <c r="N7" s="75">
        <f t="shared" si="1"/>
        <v>0</v>
      </c>
      <c r="O7" s="75">
        <f t="shared" si="1"/>
        <v>0</v>
      </c>
      <c r="P7" s="75">
        <f t="shared" si="1"/>
        <v>0.3</v>
      </c>
      <c r="Q7" s="75">
        <f t="shared" si="1"/>
        <v>0</v>
      </c>
      <c r="R7" s="75">
        <f t="shared" si="1"/>
        <v>0</v>
      </c>
      <c r="S7" s="75">
        <f t="shared" si="1"/>
        <v>2.9</v>
      </c>
      <c r="T7" s="75">
        <f t="shared" si="1"/>
        <v>0</v>
      </c>
      <c r="U7" s="75">
        <f t="shared" si="1"/>
        <v>0</v>
      </c>
      <c r="V7" s="75">
        <f t="shared" si="1"/>
        <v>4</v>
      </c>
      <c r="W7" s="75">
        <f t="shared" si="1"/>
        <v>0</v>
      </c>
      <c r="X7" s="75">
        <f t="shared" si="1"/>
        <v>0</v>
      </c>
      <c r="Y7" s="75">
        <f t="shared" si="1"/>
        <v>0</v>
      </c>
      <c r="Z7" s="75">
        <f t="shared" si="1"/>
        <v>10.8</v>
      </c>
      <c r="AA7" s="75">
        <f t="shared" si="1"/>
        <v>0</v>
      </c>
      <c r="AB7" s="75">
        <f t="shared" si="1"/>
        <v>0</v>
      </c>
      <c r="AC7" s="75">
        <f t="shared" si="1"/>
        <v>0</v>
      </c>
      <c r="AD7" s="75">
        <f t="shared" si="1"/>
        <v>0</v>
      </c>
      <c r="AE7" s="75">
        <f t="shared" si="1"/>
        <v>0</v>
      </c>
      <c r="AF7" s="75">
        <f t="shared" si="1"/>
        <v>0</v>
      </c>
      <c r="AG7" s="75">
        <f t="shared" si="1"/>
        <v>61.7</v>
      </c>
    </row>
    <row r="8" ht="22.8" customHeight="1" spans="1:33">
      <c r="A8" s="45"/>
      <c r="B8" s="45"/>
      <c r="C8" s="45"/>
      <c r="D8" s="68" t="s">
        <v>157</v>
      </c>
      <c r="E8" s="68" t="s">
        <v>158</v>
      </c>
      <c r="F8" s="75">
        <f>F7</f>
        <v>82.8</v>
      </c>
      <c r="G8" s="75">
        <f t="shared" ref="G8:AG8" si="2">G7</f>
        <v>0.5</v>
      </c>
      <c r="H8" s="75">
        <f t="shared" si="2"/>
        <v>0</v>
      </c>
      <c r="I8" s="75">
        <f t="shared" si="2"/>
        <v>0</v>
      </c>
      <c r="J8" s="75">
        <f t="shared" si="2"/>
        <v>0</v>
      </c>
      <c r="K8" s="75">
        <f t="shared" si="2"/>
        <v>0.2</v>
      </c>
      <c r="L8" s="75">
        <f t="shared" si="2"/>
        <v>0.6</v>
      </c>
      <c r="M8" s="75">
        <f t="shared" si="2"/>
        <v>1.8</v>
      </c>
      <c r="N8" s="75">
        <f t="shared" si="2"/>
        <v>0</v>
      </c>
      <c r="O8" s="75">
        <f t="shared" si="2"/>
        <v>0</v>
      </c>
      <c r="P8" s="75">
        <f t="shared" si="2"/>
        <v>0.3</v>
      </c>
      <c r="Q8" s="75">
        <f t="shared" si="2"/>
        <v>0</v>
      </c>
      <c r="R8" s="75">
        <f t="shared" si="2"/>
        <v>0</v>
      </c>
      <c r="S8" s="75">
        <f t="shared" si="2"/>
        <v>2.9</v>
      </c>
      <c r="T8" s="75">
        <f t="shared" si="2"/>
        <v>0</v>
      </c>
      <c r="U8" s="75">
        <f t="shared" si="2"/>
        <v>0</v>
      </c>
      <c r="V8" s="75">
        <f t="shared" si="2"/>
        <v>4</v>
      </c>
      <c r="W8" s="75">
        <f t="shared" si="2"/>
        <v>0</v>
      </c>
      <c r="X8" s="75">
        <f t="shared" si="2"/>
        <v>0</v>
      </c>
      <c r="Y8" s="75">
        <f t="shared" si="2"/>
        <v>0</v>
      </c>
      <c r="Z8" s="75">
        <f t="shared" si="2"/>
        <v>10.8</v>
      </c>
      <c r="AA8" s="75">
        <f t="shared" si="2"/>
        <v>0</v>
      </c>
      <c r="AB8" s="75">
        <f t="shared" si="2"/>
        <v>0</v>
      </c>
      <c r="AC8" s="75">
        <f t="shared" si="2"/>
        <v>0</v>
      </c>
      <c r="AD8" s="75">
        <f t="shared" si="2"/>
        <v>0</v>
      </c>
      <c r="AE8" s="75">
        <f t="shared" si="2"/>
        <v>0</v>
      </c>
      <c r="AF8" s="75">
        <f t="shared" si="2"/>
        <v>0</v>
      </c>
      <c r="AG8" s="75">
        <f t="shared" si="2"/>
        <v>61.7</v>
      </c>
    </row>
    <row r="9" s="74" customFormat="1" ht="22.8" customHeight="1" spans="1:33">
      <c r="A9" s="45" t="str">
        <f>LEFT(D9,3)</f>
        <v>201</v>
      </c>
      <c r="B9" s="45" t="str">
        <f>IF(LEN(D9)&gt;=5,MID(D9,4,2),"")</f>
        <v/>
      </c>
      <c r="C9" s="45" t="str">
        <f>IF(LEN(D9)=7,RIGHT(D9,2),"")</f>
        <v/>
      </c>
      <c r="D9" s="68" t="s">
        <v>171</v>
      </c>
      <c r="E9" s="68" t="s">
        <v>173</v>
      </c>
      <c r="F9" s="75">
        <f t="shared" si="0"/>
        <v>82.8</v>
      </c>
      <c r="G9" s="75">
        <v>0.5</v>
      </c>
      <c r="H9" s="75"/>
      <c r="I9" s="75"/>
      <c r="J9" s="75"/>
      <c r="K9" s="75">
        <v>0.2</v>
      </c>
      <c r="L9" s="75">
        <v>0.6</v>
      </c>
      <c r="M9" s="75">
        <v>1.8</v>
      </c>
      <c r="N9" s="75"/>
      <c r="O9" s="75"/>
      <c r="P9" s="75">
        <v>0.3</v>
      </c>
      <c r="Q9" s="75"/>
      <c r="R9" s="75"/>
      <c r="S9" s="75">
        <v>2.9</v>
      </c>
      <c r="T9" s="75"/>
      <c r="U9" s="75"/>
      <c r="V9" s="75">
        <v>4</v>
      </c>
      <c r="W9" s="75"/>
      <c r="X9" s="75"/>
      <c r="Y9" s="75"/>
      <c r="Z9" s="75">
        <v>10.8</v>
      </c>
      <c r="AA9" s="75"/>
      <c r="AB9" s="75"/>
      <c r="AC9" s="75"/>
      <c r="AD9" s="75"/>
      <c r="AE9" s="75"/>
      <c r="AF9" s="75"/>
      <c r="AG9" s="75">
        <v>61.7</v>
      </c>
    </row>
    <row r="10" s="74" customFormat="1" ht="22.8" customHeight="1" spans="1:33">
      <c r="A10" s="45" t="str">
        <f>LEFT(D10,3)</f>
        <v>201</v>
      </c>
      <c r="B10" s="45" t="str">
        <f>IF(LEN(D10)&gt;=5,MID(D10,4,2),"")</f>
        <v>01</v>
      </c>
      <c r="C10" s="45" t="str">
        <f>IF(LEN(D10)=7,RIGHT(D10,2),"")</f>
        <v/>
      </c>
      <c r="D10" s="68" t="s">
        <v>175</v>
      </c>
      <c r="E10" s="68" t="s">
        <v>176</v>
      </c>
      <c r="F10" s="75">
        <f t="shared" si="0"/>
        <v>82.8</v>
      </c>
      <c r="G10" s="75">
        <v>0.5</v>
      </c>
      <c r="H10" s="75"/>
      <c r="I10" s="75"/>
      <c r="J10" s="75"/>
      <c r="K10" s="75">
        <v>0.2</v>
      </c>
      <c r="L10" s="75">
        <v>0.6</v>
      </c>
      <c r="M10" s="75">
        <v>1.8</v>
      </c>
      <c r="N10" s="75"/>
      <c r="O10" s="75"/>
      <c r="P10" s="75">
        <v>0.3</v>
      </c>
      <c r="Q10" s="75"/>
      <c r="R10" s="75"/>
      <c r="S10" s="75">
        <v>2.9</v>
      </c>
      <c r="T10" s="75"/>
      <c r="U10" s="75"/>
      <c r="V10" s="75">
        <v>4</v>
      </c>
      <c r="W10" s="75"/>
      <c r="X10" s="75"/>
      <c r="Y10" s="75"/>
      <c r="Z10" s="75">
        <v>10.8</v>
      </c>
      <c r="AA10" s="75"/>
      <c r="AB10" s="75"/>
      <c r="AC10" s="75"/>
      <c r="AD10" s="75"/>
      <c r="AE10" s="75"/>
      <c r="AF10" s="75"/>
      <c r="AG10" s="75">
        <v>61.7</v>
      </c>
    </row>
    <row r="11" ht="22.8" customHeight="1" spans="1:33">
      <c r="A11" s="71" t="str">
        <f>LEFT(D11,3)</f>
        <v>201</v>
      </c>
      <c r="B11" s="71" t="str">
        <f>IF(LEN(D11)&gt;=5,MID(D11,4,2),"")</f>
        <v>01</v>
      </c>
      <c r="C11" s="71" t="str">
        <f>IF(LEN(D11)=7,RIGHT(D11,2),"")</f>
        <v>01</v>
      </c>
      <c r="D11" s="66" t="s">
        <v>310</v>
      </c>
      <c r="E11" s="38" t="s">
        <v>311</v>
      </c>
      <c r="F11" s="69">
        <f t="shared" si="0"/>
        <v>82.8</v>
      </c>
      <c r="G11" s="69">
        <v>0.5</v>
      </c>
      <c r="H11" s="69"/>
      <c r="I11" s="69"/>
      <c r="J11" s="69"/>
      <c r="K11" s="69">
        <v>0.2</v>
      </c>
      <c r="L11" s="69">
        <v>0.6</v>
      </c>
      <c r="M11" s="69">
        <v>1.8</v>
      </c>
      <c r="N11" s="69"/>
      <c r="O11" s="69"/>
      <c r="P11" s="69">
        <v>0.3</v>
      </c>
      <c r="Q11" s="69"/>
      <c r="R11" s="69"/>
      <c r="S11" s="69">
        <v>2.9</v>
      </c>
      <c r="T11" s="69"/>
      <c r="U11" s="69"/>
      <c r="V11" s="69">
        <v>4</v>
      </c>
      <c r="W11" s="69"/>
      <c r="X11" s="69"/>
      <c r="Y11" s="69"/>
      <c r="Z11" s="69">
        <v>10.8</v>
      </c>
      <c r="AA11" s="69"/>
      <c r="AB11" s="69"/>
      <c r="AC11" s="69"/>
      <c r="AD11" s="69"/>
      <c r="AE11" s="69"/>
      <c r="AF11" s="69"/>
      <c r="AG11" s="69">
        <v>61.7</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5" zoomScaleNormal="145" workbookViewId="0">
      <selection activeCell="F19" sqref="F19"/>
    </sheetView>
  </sheetViews>
  <sheetFormatPr defaultColWidth="10" defaultRowHeight="13.5" outlineLevelRow="7"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41"/>
      <c r="H1" s="14" t="s">
        <v>357</v>
      </c>
    </row>
    <row r="2" ht="33.6" customHeight="1" spans="1:8">
      <c r="A2" s="19" t="s">
        <v>22</v>
      </c>
      <c r="B2" s="19"/>
      <c r="C2" s="19"/>
      <c r="D2" s="19"/>
      <c r="E2" s="19"/>
      <c r="F2" s="19"/>
      <c r="G2" s="19"/>
      <c r="H2" s="19"/>
    </row>
    <row r="3" ht="24.15" customHeight="1" spans="1:8">
      <c r="A3" s="22" t="s">
        <v>34</v>
      </c>
      <c r="B3" s="22"/>
      <c r="C3" s="22"/>
      <c r="D3" s="22"/>
      <c r="E3" s="22"/>
      <c r="F3" s="22"/>
      <c r="G3" s="40" t="s">
        <v>35</v>
      </c>
      <c r="H3" s="40"/>
    </row>
    <row r="4" ht="23.25" customHeight="1" spans="1:8">
      <c r="A4" s="23" t="s">
        <v>358</v>
      </c>
      <c r="B4" s="23" t="s">
        <v>359</v>
      </c>
      <c r="C4" s="23" t="s">
        <v>360</v>
      </c>
      <c r="D4" s="23" t="s">
        <v>361</v>
      </c>
      <c r="E4" s="23" t="s">
        <v>362</v>
      </c>
      <c r="F4" s="23"/>
      <c r="G4" s="23"/>
      <c r="H4" s="23" t="s">
        <v>363</v>
      </c>
    </row>
    <row r="5" ht="25.8" customHeight="1" spans="1:8">
      <c r="A5" s="23"/>
      <c r="B5" s="23"/>
      <c r="C5" s="23"/>
      <c r="D5" s="23"/>
      <c r="E5" s="23" t="s">
        <v>141</v>
      </c>
      <c r="F5" s="23" t="s">
        <v>364</v>
      </c>
      <c r="G5" s="23" t="s">
        <v>365</v>
      </c>
      <c r="H5" s="23"/>
    </row>
    <row r="6" ht="22.8" customHeight="1" spans="1:8">
      <c r="A6" s="45"/>
      <c r="B6" s="45" t="s">
        <v>139</v>
      </c>
      <c r="C6" s="44">
        <f>SUM(D6:E6,H6)</f>
        <v>4</v>
      </c>
      <c r="D6" s="44"/>
      <c r="E6" s="44">
        <f>SUM(F6:G6)</f>
        <v>0</v>
      </c>
      <c r="F6" s="44"/>
      <c r="G6" s="44"/>
      <c r="H6" s="44">
        <v>4</v>
      </c>
    </row>
    <row r="7" ht="22.8" customHeight="1" spans="1:8">
      <c r="A7" s="43">
        <v>100</v>
      </c>
      <c r="B7" s="43" t="s">
        <v>3</v>
      </c>
      <c r="C7" s="44">
        <f>SUM(D7:E7,H7)</f>
        <v>4</v>
      </c>
      <c r="D7" s="44"/>
      <c r="E7" s="44">
        <f>SUM(F7:G7)</f>
        <v>0</v>
      </c>
      <c r="F7" s="44"/>
      <c r="G7" s="44"/>
      <c r="H7" s="44">
        <v>4</v>
      </c>
    </row>
    <row r="8" ht="22.8" customHeight="1" spans="1:8">
      <c r="A8" s="66" t="s">
        <v>157</v>
      </c>
      <c r="B8" s="66" t="s">
        <v>158</v>
      </c>
      <c r="C8" s="44">
        <f>SUM(D8:E8,H8)</f>
        <v>4</v>
      </c>
      <c r="D8" s="69"/>
      <c r="E8" s="44">
        <f>SUM(F8:G8)</f>
        <v>0</v>
      </c>
      <c r="F8" s="69"/>
      <c r="G8" s="69"/>
      <c r="H8" s="69">
        <v>4</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41"/>
      <c r="H1" s="14" t="s">
        <v>366</v>
      </c>
    </row>
    <row r="2" ht="38.85" customHeight="1" spans="1:8">
      <c r="A2" s="19" t="s">
        <v>23</v>
      </c>
      <c r="B2" s="19"/>
      <c r="C2" s="19"/>
      <c r="D2" s="19"/>
      <c r="E2" s="19"/>
      <c r="F2" s="19"/>
      <c r="G2" s="19"/>
      <c r="H2" s="19"/>
    </row>
    <row r="3" ht="24.15" customHeight="1" spans="1:8">
      <c r="A3" s="22" t="s">
        <v>34</v>
      </c>
      <c r="B3" s="22"/>
      <c r="C3" s="22"/>
      <c r="D3" s="22"/>
      <c r="E3" s="22"/>
      <c r="F3" s="22"/>
      <c r="G3" s="40" t="s">
        <v>35</v>
      </c>
      <c r="H3" s="40"/>
    </row>
    <row r="4" ht="23.25" customHeight="1" spans="1:8">
      <c r="A4" s="23" t="s">
        <v>161</v>
      </c>
      <c r="B4" s="23" t="s">
        <v>162</v>
      </c>
      <c r="C4" s="23" t="s">
        <v>139</v>
      </c>
      <c r="D4" s="23" t="s">
        <v>367</v>
      </c>
      <c r="E4" s="23"/>
      <c r="F4" s="23"/>
      <c r="G4" s="23"/>
      <c r="H4" s="23" t="s">
        <v>164</v>
      </c>
    </row>
    <row r="5" ht="19.8" customHeight="1" spans="1:8">
      <c r="A5" s="23"/>
      <c r="B5" s="23"/>
      <c r="C5" s="23"/>
      <c r="D5" s="23" t="s">
        <v>141</v>
      </c>
      <c r="E5" s="23" t="s">
        <v>254</v>
      </c>
      <c r="F5" s="23"/>
      <c r="G5" s="23" t="s">
        <v>255</v>
      </c>
      <c r="H5" s="23"/>
    </row>
    <row r="6" ht="27.6" customHeight="1" spans="1:8">
      <c r="A6" s="23"/>
      <c r="B6" s="23"/>
      <c r="C6" s="23"/>
      <c r="D6" s="23"/>
      <c r="E6" s="23" t="s">
        <v>233</v>
      </c>
      <c r="F6" s="23" t="s">
        <v>225</v>
      </c>
      <c r="G6" s="23"/>
      <c r="H6" s="23"/>
    </row>
    <row r="7" ht="22.8" customHeight="1" spans="1:8">
      <c r="A7" s="45"/>
      <c r="B7" s="25" t="s">
        <v>139</v>
      </c>
      <c r="C7" s="44"/>
      <c r="D7" s="44"/>
      <c r="E7" s="44"/>
      <c r="F7" s="44"/>
      <c r="G7" s="44"/>
      <c r="H7" s="44"/>
    </row>
    <row r="8" ht="22.8" customHeight="1" spans="1:8">
      <c r="A8" s="43"/>
      <c r="B8" s="43"/>
      <c r="C8" s="44"/>
      <c r="D8" s="44"/>
      <c r="E8" s="44"/>
      <c r="F8" s="44"/>
      <c r="G8" s="44"/>
      <c r="H8" s="44"/>
    </row>
    <row r="9" ht="22.8" customHeight="1" spans="1:8">
      <c r="A9" s="68"/>
      <c r="B9" s="68"/>
      <c r="C9" s="44"/>
      <c r="D9" s="44"/>
      <c r="E9" s="44"/>
      <c r="F9" s="44"/>
      <c r="G9" s="44"/>
      <c r="H9" s="44"/>
    </row>
    <row r="10" ht="22.8" customHeight="1" spans="1:8">
      <c r="A10" s="68"/>
      <c r="B10" s="68"/>
      <c r="C10" s="44"/>
      <c r="D10" s="44"/>
      <c r="E10" s="44"/>
      <c r="F10" s="44"/>
      <c r="G10" s="44"/>
      <c r="H10" s="44"/>
    </row>
    <row r="11" ht="22.8" customHeight="1" spans="1:8">
      <c r="A11" s="68"/>
      <c r="B11" s="68"/>
      <c r="C11" s="44"/>
      <c r="D11" s="44"/>
      <c r="E11" s="44"/>
      <c r="F11" s="44"/>
      <c r="G11" s="44"/>
      <c r="H11" s="44"/>
    </row>
    <row r="12" ht="22.8" customHeight="1" spans="1:8">
      <c r="A12" s="66"/>
      <c r="B12" s="66"/>
      <c r="C12" s="37"/>
      <c r="D12" s="37"/>
      <c r="E12" s="69"/>
      <c r="F12" s="69"/>
      <c r="G12" s="69"/>
      <c r="H12" s="69"/>
    </row>
    <row r="13" spans="1:1">
      <c r="A13" t="s">
        <v>368</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pane xSplit="2" ySplit="3" topLeftCell="C9" activePane="bottomRight" state="frozen"/>
      <selection/>
      <selection pane="topRight"/>
      <selection pane="bottomLeft"/>
      <selection pane="bottomRight" activeCell="E18" sqref="E18"/>
    </sheetView>
  </sheetViews>
  <sheetFormatPr defaultColWidth="10" defaultRowHeight="13.5" outlineLevelCol="2"/>
  <cols>
    <col min="1" max="1" width="6.33333333333333" style="120" customWidth="1"/>
    <col min="2" max="2" width="9.88333333333333" style="120" customWidth="1"/>
    <col min="3" max="3" width="52.3333333333333" style="120" customWidth="1"/>
    <col min="4" max="16384" width="10" style="120"/>
  </cols>
  <sheetData>
    <row r="1" ht="32.7" customHeight="1" spans="1:3">
      <c r="A1" s="121"/>
      <c r="B1" s="122" t="s">
        <v>5</v>
      </c>
      <c r="C1" s="122"/>
    </row>
    <row r="2" ht="25.05" customHeight="1" spans="2:3">
      <c r="B2" s="122"/>
      <c r="C2" s="122"/>
    </row>
    <row r="3" ht="31.05" customHeight="1" spans="2:3">
      <c r="B3" s="123" t="s">
        <v>6</v>
      </c>
      <c r="C3" s="123"/>
    </row>
    <row r="4" ht="32.55" customHeight="1" spans="2:3">
      <c r="B4" s="124">
        <v>1</v>
      </c>
      <c r="C4" s="125" t="s">
        <v>7</v>
      </c>
    </row>
    <row r="5" ht="32.55" customHeight="1" spans="2:3">
      <c r="B5" s="124">
        <v>2</v>
      </c>
      <c r="C5" s="125" t="s">
        <v>8</v>
      </c>
    </row>
    <row r="6" ht="32.55" customHeight="1" spans="2:3">
      <c r="B6" s="124">
        <v>3</v>
      </c>
      <c r="C6" s="125" t="s">
        <v>9</v>
      </c>
    </row>
    <row r="7" ht="32.55" customHeight="1" spans="2:3">
      <c r="B7" s="124">
        <v>4</v>
      </c>
      <c r="C7" s="125" t="s">
        <v>10</v>
      </c>
    </row>
    <row r="8" ht="32.55" customHeight="1" spans="2:3">
      <c r="B8" s="124">
        <v>5</v>
      </c>
      <c r="C8" s="125" t="s">
        <v>11</v>
      </c>
    </row>
    <row r="9" ht="32.55" customHeight="1" spans="2:3">
      <c r="B9" s="124">
        <v>6</v>
      </c>
      <c r="C9" s="125" t="s">
        <v>12</v>
      </c>
    </row>
    <row r="10" ht="32.55" customHeight="1" spans="2:3">
      <c r="B10" s="124">
        <v>7</v>
      </c>
      <c r="C10" s="125" t="s">
        <v>13</v>
      </c>
    </row>
    <row r="11" ht="32.55" customHeight="1" spans="2:3">
      <c r="B11" s="124">
        <v>8</v>
      </c>
      <c r="C11" s="125" t="s">
        <v>14</v>
      </c>
    </row>
    <row r="12" ht="32.55" customHeight="1" spans="2:3">
      <c r="B12" s="124">
        <v>9</v>
      </c>
      <c r="C12" s="125" t="s">
        <v>15</v>
      </c>
    </row>
    <row r="13" ht="32.55" customHeight="1" spans="2:3">
      <c r="B13" s="124">
        <v>10</v>
      </c>
      <c r="C13" s="125" t="s">
        <v>16</v>
      </c>
    </row>
    <row r="14" ht="32.55" customHeight="1" spans="2:3">
      <c r="B14" s="124">
        <v>11</v>
      </c>
      <c r="C14" s="125" t="s">
        <v>17</v>
      </c>
    </row>
    <row r="15" ht="32.55" customHeight="1" spans="2:3">
      <c r="B15" s="124">
        <v>12</v>
      </c>
      <c r="C15" s="125" t="s">
        <v>18</v>
      </c>
    </row>
    <row r="16" ht="32.55" customHeight="1" spans="2:3">
      <c r="B16" s="124">
        <v>13</v>
      </c>
      <c r="C16" s="125" t="s">
        <v>19</v>
      </c>
    </row>
    <row r="17" ht="32.55" customHeight="1" spans="2:3">
      <c r="B17" s="124">
        <v>14</v>
      </c>
      <c r="C17" s="125" t="s">
        <v>20</v>
      </c>
    </row>
    <row r="18" ht="32.55" customHeight="1" spans="2:3">
      <c r="B18" s="124">
        <v>15</v>
      </c>
      <c r="C18" s="125" t="s">
        <v>21</v>
      </c>
    </row>
    <row r="19" ht="32.55" customHeight="1" spans="2:3">
      <c r="B19" s="124">
        <v>16</v>
      </c>
      <c r="C19" s="125" t="s">
        <v>22</v>
      </c>
    </row>
    <row r="20" ht="32.55" customHeight="1" spans="2:3">
      <c r="B20" s="124">
        <v>17</v>
      </c>
      <c r="C20" s="125" t="s">
        <v>23</v>
      </c>
    </row>
    <row r="21" ht="32.55" customHeight="1" spans="2:3">
      <c r="B21" s="124">
        <v>18</v>
      </c>
      <c r="C21" s="125" t="s">
        <v>24</v>
      </c>
    </row>
    <row r="22" ht="32.55" customHeight="1" spans="2:3">
      <c r="B22" s="124">
        <v>19</v>
      </c>
      <c r="C22" s="125" t="s">
        <v>25</v>
      </c>
    </row>
    <row r="23" ht="32.55" customHeight="1" spans="2:3">
      <c r="B23" s="124">
        <v>20</v>
      </c>
      <c r="C23" s="125" t="s">
        <v>26</v>
      </c>
    </row>
    <row r="24" ht="32.55" customHeight="1" spans="2:3">
      <c r="B24" s="124">
        <v>21</v>
      </c>
      <c r="C24" s="125" t="s">
        <v>27</v>
      </c>
    </row>
    <row r="25" ht="32.55" customHeight="1" spans="2:3">
      <c r="B25" s="124">
        <v>22</v>
      </c>
      <c r="C25" s="125" t="s">
        <v>28</v>
      </c>
    </row>
    <row r="26" ht="32.55" customHeight="1" spans="2:3">
      <c r="B26" s="124">
        <v>23</v>
      </c>
      <c r="C26" s="125" t="s">
        <v>29</v>
      </c>
    </row>
    <row r="27" ht="32.55" customHeight="1" spans="2:3">
      <c r="B27" s="124">
        <v>24</v>
      </c>
      <c r="C27" s="126" t="s">
        <v>30</v>
      </c>
    </row>
    <row r="28" ht="27" customHeight="1" spans="2:3">
      <c r="B28" s="124">
        <v>25</v>
      </c>
      <c r="C28" s="127" t="s">
        <v>31</v>
      </c>
    </row>
    <row r="29" ht="27" customHeight="1" spans="2:3">
      <c r="B29" s="124">
        <v>26</v>
      </c>
      <c r="C29" s="127" t="s">
        <v>32</v>
      </c>
    </row>
    <row r="30" ht="30" customHeight="1" spans="2:3">
      <c r="B30" s="128"/>
      <c r="C30" s="128"/>
    </row>
    <row r="32" spans="2:3">
      <c r="B32" s="129"/>
      <c r="C32" s="129"/>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41"/>
      <c r="S1" s="67" t="s">
        <v>369</v>
      </c>
      <c r="T1" s="67"/>
    </row>
    <row r="2" ht="47.4" customHeight="1" spans="1:17">
      <c r="A2" s="19" t="s">
        <v>24</v>
      </c>
      <c r="B2" s="19"/>
      <c r="C2" s="19"/>
      <c r="D2" s="19"/>
      <c r="E2" s="19"/>
      <c r="F2" s="19"/>
      <c r="G2" s="19"/>
      <c r="H2" s="19"/>
      <c r="I2" s="19"/>
      <c r="J2" s="19"/>
      <c r="K2" s="19"/>
      <c r="L2" s="19"/>
      <c r="M2" s="19"/>
      <c r="N2" s="19"/>
      <c r="O2" s="19"/>
      <c r="P2" s="19"/>
      <c r="Q2" s="19"/>
    </row>
    <row r="3" ht="24.15" customHeight="1" spans="1:20">
      <c r="A3" s="22" t="s">
        <v>34</v>
      </c>
      <c r="B3" s="22"/>
      <c r="C3" s="22"/>
      <c r="D3" s="22"/>
      <c r="E3" s="22"/>
      <c r="F3" s="22"/>
      <c r="G3" s="22"/>
      <c r="H3" s="22"/>
      <c r="I3" s="22"/>
      <c r="J3" s="22"/>
      <c r="K3" s="22"/>
      <c r="L3" s="22"/>
      <c r="M3" s="22"/>
      <c r="N3" s="22"/>
      <c r="O3" s="22"/>
      <c r="P3" s="22"/>
      <c r="Q3" s="22"/>
      <c r="R3" s="22"/>
      <c r="S3" s="40" t="s">
        <v>35</v>
      </c>
      <c r="T3" s="40"/>
    </row>
    <row r="4" ht="27.6" customHeight="1" spans="1:20">
      <c r="A4" s="23" t="s">
        <v>160</v>
      </c>
      <c r="B4" s="23"/>
      <c r="C4" s="23"/>
      <c r="D4" s="23" t="s">
        <v>214</v>
      </c>
      <c r="E4" s="23" t="s">
        <v>215</v>
      </c>
      <c r="F4" s="23" t="s">
        <v>216</v>
      </c>
      <c r="G4" s="23" t="s">
        <v>217</v>
      </c>
      <c r="H4" s="23" t="s">
        <v>218</v>
      </c>
      <c r="I4" s="23" t="s">
        <v>219</v>
      </c>
      <c r="J4" s="23" t="s">
        <v>220</v>
      </c>
      <c r="K4" s="23" t="s">
        <v>221</v>
      </c>
      <c r="L4" s="23" t="s">
        <v>222</v>
      </c>
      <c r="M4" s="23" t="s">
        <v>223</v>
      </c>
      <c r="N4" s="23" t="s">
        <v>224</v>
      </c>
      <c r="O4" s="23" t="s">
        <v>225</v>
      </c>
      <c r="P4" s="23" t="s">
        <v>226</v>
      </c>
      <c r="Q4" s="23" t="s">
        <v>227</v>
      </c>
      <c r="R4" s="23" t="s">
        <v>228</v>
      </c>
      <c r="S4" s="23" t="s">
        <v>229</v>
      </c>
      <c r="T4" s="23" t="s">
        <v>230</v>
      </c>
    </row>
    <row r="5" ht="19.8" customHeight="1" spans="1:20">
      <c r="A5" s="23" t="s">
        <v>168</v>
      </c>
      <c r="B5" s="23" t="s">
        <v>169</v>
      </c>
      <c r="C5" s="23" t="s">
        <v>170</v>
      </c>
      <c r="D5" s="23"/>
      <c r="E5" s="23"/>
      <c r="F5" s="23"/>
      <c r="G5" s="23"/>
      <c r="H5" s="23"/>
      <c r="I5" s="23"/>
      <c r="J5" s="23"/>
      <c r="K5" s="23"/>
      <c r="L5" s="23"/>
      <c r="M5" s="23"/>
      <c r="N5" s="23"/>
      <c r="O5" s="23"/>
      <c r="P5" s="23"/>
      <c r="Q5" s="23"/>
      <c r="R5" s="23"/>
      <c r="S5" s="23"/>
      <c r="T5" s="23"/>
    </row>
    <row r="6" ht="22.8" customHeight="1" spans="1:20">
      <c r="A6" s="45"/>
      <c r="B6" s="45"/>
      <c r="C6" s="45"/>
      <c r="D6" s="45"/>
      <c r="E6" s="45" t="s">
        <v>139</v>
      </c>
      <c r="F6" s="44"/>
      <c r="G6" s="44"/>
      <c r="H6" s="44"/>
      <c r="I6" s="44"/>
      <c r="J6" s="44"/>
      <c r="K6" s="44"/>
      <c r="L6" s="44"/>
      <c r="M6" s="44"/>
      <c r="N6" s="44"/>
      <c r="O6" s="44"/>
      <c r="P6" s="44"/>
      <c r="Q6" s="44"/>
      <c r="R6" s="44"/>
      <c r="S6" s="44"/>
      <c r="T6" s="44"/>
    </row>
    <row r="7" ht="22.8" customHeight="1" spans="1:20">
      <c r="A7" s="45"/>
      <c r="B7" s="45"/>
      <c r="C7" s="45"/>
      <c r="D7" s="43"/>
      <c r="E7" s="43"/>
      <c r="F7" s="44"/>
      <c r="G7" s="44"/>
      <c r="H7" s="44"/>
      <c r="I7" s="44"/>
      <c r="J7" s="44"/>
      <c r="K7" s="44"/>
      <c r="L7" s="44"/>
      <c r="M7" s="44"/>
      <c r="N7" s="44"/>
      <c r="O7" s="44"/>
      <c r="P7" s="44"/>
      <c r="Q7" s="44"/>
      <c r="R7" s="44"/>
      <c r="S7" s="44"/>
      <c r="T7" s="44"/>
    </row>
    <row r="8" ht="22.8" customHeight="1" spans="1:20">
      <c r="A8" s="70"/>
      <c r="B8" s="70"/>
      <c r="C8" s="70"/>
      <c r="D8" s="68"/>
      <c r="E8" s="68"/>
      <c r="F8" s="44"/>
      <c r="G8" s="44"/>
      <c r="H8" s="44"/>
      <c r="I8" s="44"/>
      <c r="J8" s="44"/>
      <c r="K8" s="44"/>
      <c r="L8" s="44"/>
      <c r="M8" s="44"/>
      <c r="N8" s="44"/>
      <c r="O8" s="44"/>
      <c r="P8" s="44"/>
      <c r="Q8" s="44"/>
      <c r="R8" s="44"/>
      <c r="S8" s="44"/>
      <c r="T8" s="44"/>
    </row>
    <row r="9" ht="22.8" customHeight="1" spans="1:20">
      <c r="A9" s="71"/>
      <c r="B9" s="71"/>
      <c r="C9" s="71"/>
      <c r="D9" s="66"/>
      <c r="E9" s="72"/>
      <c r="F9" s="73"/>
      <c r="G9" s="73"/>
      <c r="H9" s="73"/>
      <c r="I9" s="73"/>
      <c r="J9" s="73"/>
      <c r="K9" s="73"/>
      <c r="L9" s="73"/>
      <c r="M9" s="73"/>
      <c r="N9" s="73"/>
      <c r="O9" s="73"/>
      <c r="P9" s="73"/>
      <c r="Q9" s="73"/>
      <c r="R9" s="73"/>
      <c r="S9" s="73"/>
      <c r="T9" s="73"/>
    </row>
    <row r="10" spans="1:1">
      <c r="A10" t="s">
        <v>368</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41"/>
      <c r="S1" s="67" t="s">
        <v>370</v>
      </c>
      <c r="T1" s="67"/>
    </row>
    <row r="2" ht="47.4" customHeight="1" spans="1:20">
      <c r="A2" s="19" t="s">
        <v>25</v>
      </c>
      <c r="B2" s="19"/>
      <c r="C2" s="19"/>
      <c r="D2" s="19"/>
      <c r="E2" s="19"/>
      <c r="F2" s="19"/>
      <c r="G2" s="19"/>
      <c r="H2" s="19"/>
      <c r="I2" s="19"/>
      <c r="J2" s="19"/>
      <c r="K2" s="19"/>
      <c r="L2" s="19"/>
      <c r="M2" s="19"/>
      <c r="N2" s="19"/>
      <c r="O2" s="19"/>
      <c r="P2" s="19"/>
      <c r="Q2" s="19"/>
      <c r="R2" s="19"/>
      <c r="S2" s="19"/>
      <c r="T2" s="19"/>
    </row>
    <row r="3" ht="33.6" customHeight="1" spans="1:20">
      <c r="A3" s="22" t="s">
        <v>34</v>
      </c>
      <c r="B3" s="22"/>
      <c r="C3" s="22"/>
      <c r="D3" s="22"/>
      <c r="E3" s="22"/>
      <c r="F3" s="22"/>
      <c r="G3" s="22"/>
      <c r="H3" s="22"/>
      <c r="I3" s="22"/>
      <c r="J3" s="22"/>
      <c r="K3" s="22"/>
      <c r="L3" s="22"/>
      <c r="M3" s="22"/>
      <c r="N3" s="22"/>
      <c r="O3" s="22"/>
      <c r="P3" s="40" t="s">
        <v>35</v>
      </c>
      <c r="Q3" s="40"/>
      <c r="R3" s="40"/>
      <c r="S3" s="40"/>
      <c r="T3" s="40"/>
    </row>
    <row r="4" ht="29.25" customHeight="1" spans="1:20">
      <c r="A4" s="23" t="s">
        <v>160</v>
      </c>
      <c r="B4" s="23"/>
      <c r="C4" s="23"/>
      <c r="D4" s="23" t="s">
        <v>214</v>
      </c>
      <c r="E4" s="23" t="s">
        <v>215</v>
      </c>
      <c r="F4" s="23" t="s">
        <v>232</v>
      </c>
      <c r="G4" s="23" t="s">
        <v>163</v>
      </c>
      <c r="H4" s="23"/>
      <c r="I4" s="23"/>
      <c r="J4" s="23"/>
      <c r="K4" s="23" t="s">
        <v>164</v>
      </c>
      <c r="L4" s="23"/>
      <c r="M4" s="23"/>
      <c r="N4" s="23"/>
      <c r="O4" s="23"/>
      <c r="P4" s="23"/>
      <c r="Q4" s="23"/>
      <c r="R4" s="23"/>
      <c r="S4" s="23"/>
      <c r="T4" s="23"/>
    </row>
    <row r="5" ht="49.95" customHeight="1" spans="1:20">
      <c r="A5" s="23" t="s">
        <v>168</v>
      </c>
      <c r="B5" s="23" t="s">
        <v>169</v>
      </c>
      <c r="C5" s="23" t="s">
        <v>170</v>
      </c>
      <c r="D5" s="23"/>
      <c r="E5" s="23"/>
      <c r="F5" s="23"/>
      <c r="G5" s="23" t="s">
        <v>139</v>
      </c>
      <c r="H5" s="23" t="s">
        <v>233</v>
      </c>
      <c r="I5" s="23" t="s">
        <v>234</v>
      </c>
      <c r="J5" s="23" t="s">
        <v>225</v>
      </c>
      <c r="K5" s="23" t="s">
        <v>139</v>
      </c>
      <c r="L5" s="23" t="s">
        <v>236</v>
      </c>
      <c r="M5" s="23" t="s">
        <v>237</v>
      </c>
      <c r="N5" s="23" t="s">
        <v>227</v>
      </c>
      <c r="O5" s="23" t="s">
        <v>238</v>
      </c>
      <c r="P5" s="23" t="s">
        <v>239</v>
      </c>
      <c r="Q5" s="23" t="s">
        <v>240</v>
      </c>
      <c r="R5" s="23" t="s">
        <v>223</v>
      </c>
      <c r="S5" s="23" t="s">
        <v>226</v>
      </c>
      <c r="T5" s="23" t="s">
        <v>230</v>
      </c>
    </row>
    <row r="6" ht="22.8" customHeight="1" spans="1:20">
      <c r="A6" s="45"/>
      <c r="B6" s="45"/>
      <c r="C6" s="45"/>
      <c r="D6" s="45"/>
      <c r="E6" s="45" t="s">
        <v>139</v>
      </c>
      <c r="F6" s="44"/>
      <c r="G6" s="44"/>
      <c r="H6" s="44"/>
      <c r="I6" s="44"/>
      <c r="J6" s="44"/>
      <c r="K6" s="44"/>
      <c r="L6" s="44"/>
      <c r="M6" s="44"/>
      <c r="N6" s="44"/>
      <c r="O6" s="44"/>
      <c r="P6" s="44"/>
      <c r="Q6" s="44"/>
      <c r="R6" s="44"/>
      <c r="S6" s="44"/>
      <c r="T6" s="44"/>
    </row>
    <row r="7" ht="22.8" customHeight="1" spans="1:20">
      <c r="A7" s="45"/>
      <c r="B7" s="45"/>
      <c r="C7" s="45"/>
      <c r="D7" s="43"/>
      <c r="E7" s="43"/>
      <c r="F7" s="44"/>
      <c r="G7" s="44"/>
      <c r="H7" s="44"/>
      <c r="I7" s="44"/>
      <c r="J7" s="44"/>
      <c r="K7" s="44"/>
      <c r="L7" s="44"/>
      <c r="M7" s="44"/>
      <c r="N7" s="44"/>
      <c r="O7" s="44"/>
      <c r="P7" s="44"/>
      <c r="Q7" s="44"/>
      <c r="R7" s="44"/>
      <c r="S7" s="44"/>
      <c r="T7" s="44"/>
    </row>
    <row r="8" ht="22.8" customHeight="1" spans="1:20">
      <c r="A8" s="70"/>
      <c r="B8" s="70"/>
      <c r="C8" s="70"/>
      <c r="D8" s="68"/>
      <c r="E8" s="68"/>
      <c r="F8" s="44"/>
      <c r="G8" s="44"/>
      <c r="H8" s="44"/>
      <c r="I8" s="44"/>
      <c r="J8" s="44"/>
      <c r="K8" s="44"/>
      <c r="L8" s="44"/>
      <c r="M8" s="44"/>
      <c r="N8" s="44"/>
      <c r="O8" s="44"/>
      <c r="P8" s="44"/>
      <c r="Q8" s="44"/>
      <c r="R8" s="44"/>
      <c r="S8" s="44"/>
      <c r="T8" s="44"/>
    </row>
    <row r="9" ht="22.8" customHeight="1" spans="1:20">
      <c r="A9" s="71"/>
      <c r="B9" s="71"/>
      <c r="C9" s="71"/>
      <c r="D9" s="66"/>
      <c r="E9" s="72"/>
      <c r="F9" s="69"/>
      <c r="G9" s="37"/>
      <c r="H9" s="37"/>
      <c r="I9" s="37"/>
      <c r="J9" s="37"/>
      <c r="K9" s="37"/>
      <c r="L9" s="37"/>
      <c r="M9" s="37"/>
      <c r="N9" s="37"/>
      <c r="O9" s="37"/>
      <c r="P9" s="37"/>
      <c r="Q9" s="37"/>
      <c r="R9" s="37"/>
      <c r="S9" s="37"/>
      <c r="T9" s="37"/>
    </row>
    <row r="10" spans="1:1">
      <c r="A10" t="s">
        <v>368</v>
      </c>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41"/>
      <c r="H1" s="14" t="s">
        <v>371</v>
      </c>
    </row>
    <row r="2" ht="38.85" customHeight="1" spans="1:8">
      <c r="A2" s="19" t="s">
        <v>372</v>
      </c>
      <c r="B2" s="19"/>
      <c r="C2" s="19"/>
      <c r="D2" s="19"/>
      <c r="E2" s="19"/>
      <c r="F2" s="19"/>
      <c r="G2" s="19"/>
      <c r="H2" s="19"/>
    </row>
    <row r="3" ht="24.15" customHeight="1" spans="1:8">
      <c r="A3" s="22" t="s">
        <v>34</v>
      </c>
      <c r="B3" s="22"/>
      <c r="C3" s="22"/>
      <c r="D3" s="22"/>
      <c r="E3" s="22"/>
      <c r="F3" s="22"/>
      <c r="G3" s="22"/>
      <c r="H3" s="40" t="s">
        <v>35</v>
      </c>
    </row>
    <row r="4" ht="19.8" customHeight="1" spans="1:8">
      <c r="A4" s="23" t="s">
        <v>161</v>
      </c>
      <c r="B4" s="23" t="s">
        <v>162</v>
      </c>
      <c r="C4" s="23" t="s">
        <v>139</v>
      </c>
      <c r="D4" s="23" t="s">
        <v>373</v>
      </c>
      <c r="E4" s="23"/>
      <c r="F4" s="23"/>
      <c r="G4" s="23"/>
      <c r="H4" s="23" t="s">
        <v>164</v>
      </c>
    </row>
    <row r="5" ht="23.25" customHeight="1" spans="1:8">
      <c r="A5" s="23"/>
      <c r="B5" s="23"/>
      <c r="C5" s="23"/>
      <c r="D5" s="23" t="s">
        <v>141</v>
      </c>
      <c r="E5" s="23" t="s">
        <v>254</v>
      </c>
      <c r="F5" s="23"/>
      <c r="G5" s="23" t="s">
        <v>255</v>
      </c>
      <c r="H5" s="23"/>
    </row>
    <row r="6" ht="23.25" customHeight="1" spans="1:8">
      <c r="A6" s="23"/>
      <c r="B6" s="23"/>
      <c r="C6" s="23"/>
      <c r="D6" s="23"/>
      <c r="E6" s="23" t="s">
        <v>233</v>
      </c>
      <c r="F6" s="23" t="s">
        <v>225</v>
      </c>
      <c r="G6" s="23"/>
      <c r="H6" s="23"/>
    </row>
    <row r="7" ht="22.8" customHeight="1" spans="1:8">
      <c r="A7" s="45"/>
      <c r="B7" s="25" t="s">
        <v>139</v>
      </c>
      <c r="C7" s="44"/>
      <c r="D7" s="44"/>
      <c r="E7" s="44"/>
      <c r="F7" s="44"/>
      <c r="G7" s="44"/>
      <c r="H7" s="44"/>
    </row>
    <row r="8" ht="22.8" customHeight="1" spans="1:8">
      <c r="A8" s="43"/>
      <c r="B8" s="43"/>
      <c r="C8" s="44"/>
      <c r="D8" s="44"/>
      <c r="E8" s="44"/>
      <c r="F8" s="44"/>
      <c r="G8" s="44"/>
      <c r="H8" s="44"/>
    </row>
    <row r="9" ht="22.8" customHeight="1" spans="1:8">
      <c r="A9" s="68"/>
      <c r="B9" s="68"/>
      <c r="C9" s="44"/>
      <c r="D9" s="44"/>
      <c r="E9" s="44"/>
      <c r="F9" s="44"/>
      <c r="G9" s="44"/>
      <c r="H9" s="44"/>
    </row>
    <row r="10" ht="22.8" customHeight="1" spans="1:8">
      <c r="A10" s="68"/>
      <c r="B10" s="68"/>
      <c r="C10" s="44"/>
      <c r="D10" s="44"/>
      <c r="E10" s="44"/>
      <c r="F10" s="44"/>
      <c r="G10" s="44"/>
      <c r="H10" s="44"/>
    </row>
    <row r="11" ht="22.8" customHeight="1" spans="1:8">
      <c r="A11" s="68"/>
      <c r="B11" s="68"/>
      <c r="C11" s="44"/>
      <c r="D11" s="44"/>
      <c r="E11" s="44"/>
      <c r="F11" s="44"/>
      <c r="G11" s="44"/>
      <c r="H11" s="44"/>
    </row>
    <row r="12" ht="22.8" customHeight="1" spans="1:8">
      <c r="A12" s="66"/>
      <c r="B12" s="66"/>
      <c r="C12" s="37"/>
      <c r="D12" s="37"/>
      <c r="E12" s="69"/>
      <c r="F12" s="69"/>
      <c r="G12" s="69"/>
      <c r="H12" s="69"/>
    </row>
    <row r="13" spans="1:1">
      <c r="A13" t="s">
        <v>374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4" sqref="B24"/>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41"/>
      <c r="H1" s="14" t="s">
        <v>375</v>
      </c>
    </row>
    <row r="2" ht="38.85" customHeight="1" spans="1:8">
      <c r="A2" s="19" t="s">
        <v>27</v>
      </c>
      <c r="B2" s="19"/>
      <c r="C2" s="19"/>
      <c r="D2" s="19"/>
      <c r="E2" s="19"/>
      <c r="F2" s="19"/>
      <c r="G2" s="19"/>
      <c r="H2" s="19"/>
    </row>
    <row r="3" ht="24.15" customHeight="1" spans="1:8">
      <c r="A3" s="22" t="s">
        <v>34</v>
      </c>
      <c r="B3" s="22"/>
      <c r="C3" s="22"/>
      <c r="D3" s="22"/>
      <c r="E3" s="22"/>
      <c r="F3" s="22"/>
      <c r="G3" s="22"/>
      <c r="H3" s="40" t="s">
        <v>35</v>
      </c>
    </row>
    <row r="4" ht="25.05" customHeight="1" spans="1:8">
      <c r="A4" s="23" t="s">
        <v>161</v>
      </c>
      <c r="B4" s="23" t="s">
        <v>162</v>
      </c>
      <c r="C4" s="23" t="s">
        <v>139</v>
      </c>
      <c r="D4" s="23" t="s">
        <v>376</v>
      </c>
      <c r="E4" s="23"/>
      <c r="F4" s="23"/>
      <c r="G4" s="23"/>
      <c r="H4" s="23" t="s">
        <v>164</v>
      </c>
    </row>
    <row r="5" ht="25.8" customHeight="1" spans="1:8">
      <c r="A5" s="23"/>
      <c r="B5" s="23"/>
      <c r="C5" s="23"/>
      <c r="D5" s="23" t="s">
        <v>141</v>
      </c>
      <c r="E5" s="23" t="s">
        <v>254</v>
      </c>
      <c r="F5" s="23"/>
      <c r="G5" s="23" t="s">
        <v>255</v>
      </c>
      <c r="H5" s="23"/>
    </row>
    <row r="6" ht="35.4" customHeight="1" spans="1:8">
      <c r="A6" s="23"/>
      <c r="B6" s="23"/>
      <c r="C6" s="23"/>
      <c r="D6" s="23"/>
      <c r="E6" s="23" t="s">
        <v>233</v>
      </c>
      <c r="F6" s="23" t="s">
        <v>225</v>
      </c>
      <c r="G6" s="23"/>
      <c r="H6" s="23"/>
    </row>
    <row r="7" ht="22.8" customHeight="1" spans="1:8">
      <c r="A7" s="45"/>
      <c r="B7" s="25" t="s">
        <v>139</v>
      </c>
      <c r="C7" s="44"/>
      <c r="D7" s="44"/>
      <c r="E7" s="44"/>
      <c r="F7" s="44"/>
      <c r="G7" s="44"/>
      <c r="H7" s="44"/>
    </row>
    <row r="8" ht="22.8" customHeight="1" spans="1:8">
      <c r="A8" s="43"/>
      <c r="B8" s="43"/>
      <c r="C8" s="44"/>
      <c r="D8" s="44"/>
      <c r="E8" s="44"/>
      <c r="F8" s="44"/>
      <c r="G8" s="44"/>
      <c r="H8" s="44"/>
    </row>
    <row r="9" ht="22.8" customHeight="1" spans="1:8">
      <c r="A9" s="68"/>
      <c r="B9" s="68"/>
      <c r="C9" s="44"/>
      <c r="D9" s="44"/>
      <c r="E9" s="44"/>
      <c r="F9" s="44"/>
      <c r="G9" s="44"/>
      <c r="H9" s="44"/>
    </row>
    <row r="10" ht="22.8" customHeight="1" spans="1:8">
      <c r="A10" s="68"/>
      <c r="B10" s="68"/>
      <c r="C10" s="44"/>
      <c r="D10" s="44"/>
      <c r="E10" s="44"/>
      <c r="F10" s="44"/>
      <c r="G10" s="44"/>
      <c r="H10" s="44"/>
    </row>
    <row r="11" ht="22.8" customHeight="1" spans="1:8">
      <c r="A11" s="68"/>
      <c r="B11" s="68"/>
      <c r="C11" s="44"/>
      <c r="D11" s="44"/>
      <c r="E11" s="44"/>
      <c r="F11" s="44"/>
      <c r="G11" s="44"/>
      <c r="H11" s="44"/>
    </row>
    <row r="12" ht="22.8" customHeight="1" spans="1:8">
      <c r="A12" s="66"/>
      <c r="B12" s="66"/>
      <c r="C12" s="37"/>
      <c r="D12" s="37"/>
      <c r="E12" s="69"/>
      <c r="F12" s="69"/>
      <c r="G12" s="69"/>
      <c r="H12" s="69"/>
    </row>
    <row r="13" spans="1:1">
      <c r="A13" t="s">
        <v>377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zoomScale="145" zoomScaleNormal="145" topLeftCell="A2" workbookViewId="0">
      <selection activeCell="B11" sqref="B11"/>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41"/>
      <c r="M1" s="67" t="s">
        <v>378</v>
      </c>
      <c r="N1" s="67"/>
    </row>
    <row r="2" ht="45.75" customHeight="1" spans="1:14">
      <c r="A2" s="19" t="s">
        <v>28</v>
      </c>
      <c r="B2" s="19"/>
      <c r="C2" s="19"/>
      <c r="D2" s="19"/>
      <c r="E2" s="19"/>
      <c r="F2" s="19"/>
      <c r="G2" s="19"/>
      <c r="H2" s="19"/>
      <c r="I2" s="19"/>
      <c r="J2" s="19"/>
      <c r="K2" s="19"/>
      <c r="L2" s="19"/>
      <c r="M2" s="19"/>
      <c r="N2" s="19"/>
    </row>
    <row r="3" ht="24.15" customHeight="1" spans="1:14">
      <c r="A3" s="65" t="s">
        <v>34</v>
      </c>
      <c r="B3" s="65"/>
      <c r="C3" s="65"/>
      <c r="D3" s="65"/>
      <c r="E3" s="65"/>
      <c r="F3" s="65"/>
      <c r="G3" s="65"/>
      <c r="H3" s="65"/>
      <c r="I3" s="65"/>
      <c r="J3" s="65"/>
      <c r="K3" s="65"/>
      <c r="L3" s="65"/>
      <c r="M3" s="40" t="s">
        <v>35</v>
      </c>
      <c r="N3" s="40"/>
    </row>
    <row r="4" ht="26.1" customHeight="1" spans="1:14">
      <c r="A4" s="23" t="s">
        <v>214</v>
      </c>
      <c r="B4" s="23" t="s">
        <v>379</v>
      </c>
      <c r="C4" s="23" t="s">
        <v>380</v>
      </c>
      <c r="D4" s="23"/>
      <c r="E4" s="23"/>
      <c r="F4" s="23"/>
      <c r="G4" s="23"/>
      <c r="H4" s="23"/>
      <c r="I4" s="23"/>
      <c r="J4" s="23"/>
      <c r="K4" s="23"/>
      <c r="L4" s="23"/>
      <c r="M4" s="23" t="s">
        <v>381</v>
      </c>
      <c r="N4" s="23"/>
    </row>
    <row r="5" ht="31.95" customHeight="1" spans="1:14">
      <c r="A5" s="23"/>
      <c r="B5" s="23"/>
      <c r="C5" s="23" t="s">
        <v>382</v>
      </c>
      <c r="D5" s="23" t="s">
        <v>142</v>
      </c>
      <c r="E5" s="23"/>
      <c r="F5" s="23"/>
      <c r="G5" s="23"/>
      <c r="H5" s="23"/>
      <c r="I5" s="23"/>
      <c r="J5" s="23" t="s">
        <v>383</v>
      </c>
      <c r="K5" s="23" t="s">
        <v>144</v>
      </c>
      <c r="L5" s="23" t="s">
        <v>145</v>
      </c>
      <c r="M5" s="23" t="s">
        <v>384</v>
      </c>
      <c r="N5" s="23" t="s">
        <v>385</v>
      </c>
    </row>
    <row r="6" ht="44.85" customHeight="1" spans="1:14">
      <c r="A6" s="23"/>
      <c r="B6" s="23"/>
      <c r="C6" s="23"/>
      <c r="D6" s="23" t="s">
        <v>386</v>
      </c>
      <c r="E6" s="23" t="s">
        <v>387</v>
      </c>
      <c r="F6" s="23" t="s">
        <v>388</v>
      </c>
      <c r="G6" s="23" t="s">
        <v>389</v>
      </c>
      <c r="H6" s="23" t="s">
        <v>390</v>
      </c>
      <c r="I6" s="23" t="s">
        <v>391</v>
      </c>
      <c r="J6" s="23"/>
      <c r="K6" s="23"/>
      <c r="L6" s="23"/>
      <c r="M6" s="23"/>
      <c r="N6" s="23"/>
    </row>
    <row r="7" ht="22.8" customHeight="1" spans="1:14">
      <c r="A7" s="45"/>
      <c r="B7" s="25" t="s">
        <v>139</v>
      </c>
      <c r="C7" s="44">
        <v>328</v>
      </c>
      <c r="D7" s="44">
        <v>328</v>
      </c>
      <c r="E7" s="44">
        <v>328</v>
      </c>
      <c r="F7" s="44"/>
      <c r="G7" s="44"/>
      <c r="H7" s="44"/>
      <c r="I7" s="44"/>
      <c r="J7" s="44"/>
      <c r="K7" s="44"/>
      <c r="L7" s="44"/>
      <c r="M7" s="44">
        <v>328</v>
      </c>
      <c r="N7" s="45"/>
    </row>
    <row r="8" ht="22.8" customHeight="1" spans="1:14">
      <c r="A8" s="43">
        <v>100001</v>
      </c>
      <c r="B8" s="43" t="s">
        <v>3</v>
      </c>
      <c r="C8" s="44">
        <v>328</v>
      </c>
      <c r="D8" s="44">
        <v>328</v>
      </c>
      <c r="E8" s="44">
        <v>328</v>
      </c>
      <c r="F8" s="44"/>
      <c r="G8" s="44"/>
      <c r="H8" s="44"/>
      <c r="I8" s="44"/>
      <c r="J8" s="44"/>
      <c r="K8" s="44"/>
      <c r="L8" s="44"/>
      <c r="M8" s="44">
        <v>328</v>
      </c>
      <c r="N8" s="45"/>
    </row>
    <row r="9" ht="22.8" customHeight="1" spans="1:14">
      <c r="A9" s="66">
        <v>100001</v>
      </c>
      <c r="B9" s="66" t="s">
        <v>392</v>
      </c>
      <c r="C9" s="37">
        <f>D9+J9+K9+L9</f>
        <v>94</v>
      </c>
      <c r="D9" s="37">
        <v>94</v>
      </c>
      <c r="E9" s="37">
        <v>94</v>
      </c>
      <c r="F9" s="37"/>
      <c r="G9" s="37"/>
      <c r="H9" s="37"/>
      <c r="I9" s="37"/>
      <c r="J9" s="37"/>
      <c r="K9" s="37"/>
      <c r="L9" s="37"/>
      <c r="M9" s="37">
        <v>94</v>
      </c>
      <c r="N9" s="38"/>
    </row>
    <row r="10" ht="22.8" customHeight="1" spans="1:14">
      <c r="A10" s="66">
        <v>100001</v>
      </c>
      <c r="B10" s="66" t="s">
        <v>393</v>
      </c>
      <c r="C10" s="37">
        <f>D10+J10+K10+L10</f>
        <v>84</v>
      </c>
      <c r="D10" s="37">
        <v>84</v>
      </c>
      <c r="E10" s="37">
        <v>84</v>
      </c>
      <c r="F10" s="37"/>
      <c r="G10" s="37"/>
      <c r="H10" s="37"/>
      <c r="I10" s="37"/>
      <c r="J10" s="37"/>
      <c r="K10" s="37"/>
      <c r="L10" s="37"/>
      <c r="M10" s="37">
        <v>84</v>
      </c>
      <c r="N10" s="38"/>
    </row>
    <row r="11" ht="22.8" customHeight="1" spans="1:14">
      <c r="A11" s="66">
        <v>100001</v>
      </c>
      <c r="B11" s="66" t="s">
        <v>394</v>
      </c>
      <c r="C11" s="37">
        <f>D11+J11+K11+L11</f>
        <v>150</v>
      </c>
      <c r="D11" s="37">
        <v>150</v>
      </c>
      <c r="E11" s="37">
        <v>150</v>
      </c>
      <c r="F11" s="37"/>
      <c r="G11" s="37"/>
      <c r="H11" s="37"/>
      <c r="I11" s="37"/>
      <c r="J11" s="37"/>
      <c r="K11" s="37"/>
      <c r="L11" s="37"/>
      <c r="M11" s="37">
        <v>150</v>
      </c>
      <c r="N11" s="38"/>
    </row>
    <row r="12" ht="22.8" customHeight="1" spans="1:14">
      <c r="A12" s="66"/>
      <c r="B12" s="66"/>
      <c r="C12" s="37"/>
      <c r="D12" s="37"/>
      <c r="E12" s="37"/>
      <c r="F12" s="37"/>
      <c r="G12" s="37"/>
      <c r="H12" s="37"/>
      <c r="I12" s="37"/>
      <c r="J12" s="37"/>
      <c r="K12" s="37"/>
      <c r="L12" s="37"/>
      <c r="M12" s="37"/>
      <c r="N12" s="38"/>
    </row>
    <row r="13" ht="22.8" customHeight="1" spans="1:14">
      <c r="A13" s="66"/>
      <c r="B13" s="66"/>
      <c r="C13" s="37"/>
      <c r="D13" s="37"/>
      <c r="E13" s="37"/>
      <c r="F13" s="37"/>
      <c r="G13" s="37"/>
      <c r="H13" s="37"/>
      <c r="I13" s="37"/>
      <c r="J13" s="37"/>
      <c r="K13" s="37"/>
      <c r="L13" s="37"/>
      <c r="M13" s="37"/>
      <c r="N13" s="38"/>
    </row>
    <row r="14" ht="22.8" customHeight="1" spans="1:14">
      <c r="A14" s="66"/>
      <c r="B14" s="66"/>
      <c r="C14" s="37"/>
      <c r="D14" s="37"/>
      <c r="E14" s="37"/>
      <c r="F14" s="37"/>
      <c r="G14" s="37"/>
      <c r="H14" s="37"/>
      <c r="I14" s="37"/>
      <c r="J14" s="37"/>
      <c r="K14" s="37"/>
      <c r="L14" s="37"/>
      <c r="M14" s="37"/>
      <c r="N14" s="38"/>
    </row>
    <row r="15" ht="22.8" customHeight="1" spans="1:14">
      <c r="A15" s="66"/>
      <c r="B15" s="66"/>
      <c r="C15" s="37"/>
      <c r="D15" s="37"/>
      <c r="E15" s="37"/>
      <c r="F15" s="37"/>
      <c r="G15" s="37"/>
      <c r="H15" s="37"/>
      <c r="I15" s="37"/>
      <c r="J15" s="37"/>
      <c r="K15" s="37"/>
      <c r="L15" s="37"/>
      <c r="M15" s="37"/>
      <c r="N15" s="38"/>
    </row>
    <row r="16" ht="22.8" customHeight="1" spans="1:14">
      <c r="A16" s="66"/>
      <c r="B16" s="66"/>
      <c r="C16" s="37"/>
      <c r="D16" s="37"/>
      <c r="E16" s="37"/>
      <c r="F16" s="37"/>
      <c r="G16" s="37"/>
      <c r="H16" s="37"/>
      <c r="I16" s="37"/>
      <c r="J16" s="37"/>
      <c r="K16" s="37"/>
      <c r="L16" s="37"/>
      <c r="M16" s="37"/>
      <c r="N16" s="38"/>
    </row>
    <row r="17" ht="22.8" customHeight="1" spans="1:14">
      <c r="A17" s="66"/>
      <c r="B17" s="66"/>
      <c r="C17" s="37"/>
      <c r="D17" s="37"/>
      <c r="E17" s="37"/>
      <c r="F17" s="37"/>
      <c r="G17" s="37"/>
      <c r="H17" s="37"/>
      <c r="I17" s="37"/>
      <c r="J17" s="37"/>
      <c r="K17" s="37"/>
      <c r="L17" s="37"/>
      <c r="M17" s="37"/>
      <c r="N17" s="38"/>
    </row>
    <row r="18" ht="22.8" customHeight="1" spans="1:14">
      <c r="A18" s="66"/>
      <c r="B18" s="66"/>
      <c r="C18" s="37"/>
      <c r="D18" s="37"/>
      <c r="E18" s="37"/>
      <c r="F18" s="37"/>
      <c r="G18" s="37"/>
      <c r="H18" s="37"/>
      <c r="I18" s="37"/>
      <c r="J18" s="37"/>
      <c r="K18" s="37"/>
      <c r="L18" s="37"/>
      <c r="M18" s="37"/>
      <c r="N18" s="38"/>
    </row>
    <row r="19" ht="22.8" customHeight="1" spans="1:14">
      <c r="A19" s="66"/>
      <c r="B19" s="66"/>
      <c r="C19" s="37"/>
      <c r="D19" s="37"/>
      <c r="E19" s="37"/>
      <c r="F19" s="37"/>
      <c r="G19" s="37"/>
      <c r="H19" s="37"/>
      <c r="I19" s="37"/>
      <c r="J19" s="37"/>
      <c r="K19" s="37"/>
      <c r="L19" s="37"/>
      <c r="M19" s="37"/>
      <c r="N19" s="3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zoomScale="130" zoomScaleNormal="130" topLeftCell="A42" workbookViewId="0">
      <selection activeCell="D41" sqref="D41:D51"/>
    </sheetView>
  </sheetViews>
  <sheetFormatPr defaultColWidth="10"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7.88333333333333" customWidth="1"/>
    <col min="8" max="8" width="13.875" customWidth="1"/>
    <col min="9" max="9" width="11.1083333333333" customWidth="1"/>
    <col min="10" max="10" width="11.5583333333333" customWidth="1"/>
    <col min="11" max="11" width="9.21666666666667" customWidth="1"/>
    <col min="12" max="12" width="9.775" customWidth="1"/>
    <col min="13" max="13" width="12.125" customWidth="1"/>
    <col min="14" max="18" width="9.775" customWidth="1"/>
  </cols>
  <sheetData>
    <row r="1" ht="16.35" customHeight="1" spans="1:13">
      <c r="A1" s="41"/>
      <c r="B1" s="41"/>
      <c r="C1" s="41"/>
      <c r="D1" s="41"/>
      <c r="E1" s="41"/>
      <c r="F1" s="41"/>
      <c r="G1" s="41"/>
      <c r="H1" s="41"/>
      <c r="I1" s="41"/>
      <c r="J1" s="41"/>
      <c r="K1" s="41"/>
      <c r="L1" s="41"/>
      <c r="M1" s="14" t="s">
        <v>395</v>
      </c>
    </row>
    <row r="2" ht="37.95" customHeight="1" spans="1:13">
      <c r="A2" s="41"/>
      <c r="B2" s="41"/>
      <c r="C2" s="42" t="s">
        <v>29</v>
      </c>
      <c r="D2" s="42"/>
      <c r="E2" s="42"/>
      <c r="F2" s="42"/>
      <c r="G2" s="42"/>
      <c r="H2" s="42"/>
      <c r="I2" s="42"/>
      <c r="J2" s="42"/>
      <c r="K2" s="42"/>
      <c r="L2" s="42"/>
      <c r="M2" s="42"/>
    </row>
    <row r="3" ht="24.15" customHeight="1" spans="1:13">
      <c r="A3" s="22" t="s">
        <v>34</v>
      </c>
      <c r="B3" s="22"/>
      <c r="C3" s="22"/>
      <c r="D3" s="22"/>
      <c r="E3" s="22"/>
      <c r="F3" s="22"/>
      <c r="G3" s="22"/>
      <c r="H3" s="22"/>
      <c r="I3" s="22"/>
      <c r="J3" s="22"/>
      <c r="K3" s="22"/>
      <c r="L3" s="40" t="s">
        <v>35</v>
      </c>
      <c r="M3" s="40"/>
    </row>
    <row r="4" ht="33.6" customHeight="1" spans="1:13">
      <c r="A4" s="23" t="s">
        <v>214</v>
      </c>
      <c r="B4" s="23" t="s">
        <v>396</v>
      </c>
      <c r="C4" s="23" t="s">
        <v>397</v>
      </c>
      <c r="D4" s="23" t="s">
        <v>398</v>
      </c>
      <c r="E4" s="23" t="s">
        <v>399</v>
      </c>
      <c r="F4" s="23"/>
      <c r="G4" s="23"/>
      <c r="H4" s="23"/>
      <c r="I4" s="23"/>
      <c r="J4" s="23"/>
      <c r="K4" s="23"/>
      <c r="L4" s="23"/>
      <c r="M4" s="23"/>
    </row>
    <row r="5" ht="36.15" customHeight="1" spans="1:13">
      <c r="A5" s="23"/>
      <c r="B5" s="23"/>
      <c r="C5" s="23"/>
      <c r="D5" s="23"/>
      <c r="E5" s="23" t="s">
        <v>400</v>
      </c>
      <c r="F5" s="23" t="s">
        <v>401</v>
      </c>
      <c r="G5" s="23" t="s">
        <v>402</v>
      </c>
      <c r="H5" s="23" t="s">
        <v>403</v>
      </c>
      <c r="I5" s="23" t="s">
        <v>404</v>
      </c>
      <c r="J5" s="23" t="s">
        <v>405</v>
      </c>
      <c r="K5" s="23" t="s">
        <v>406</v>
      </c>
      <c r="L5" s="23" t="s">
        <v>407</v>
      </c>
      <c r="M5" s="23" t="s">
        <v>408</v>
      </c>
    </row>
    <row r="6" ht="28.5" customHeight="1" spans="1:13">
      <c r="A6" s="43">
        <v>100001</v>
      </c>
      <c r="B6" s="43" t="s">
        <v>3</v>
      </c>
      <c r="C6" s="44">
        <v>328</v>
      </c>
      <c r="D6" s="45"/>
      <c r="E6" s="45"/>
      <c r="F6" s="45"/>
      <c r="G6" s="45"/>
      <c r="H6" s="45"/>
      <c r="I6" s="45"/>
      <c r="J6" s="45"/>
      <c r="K6" s="45"/>
      <c r="L6" s="45"/>
      <c r="M6" s="45"/>
    </row>
    <row r="7" ht="43.05" customHeight="1" spans="1:13">
      <c r="A7" s="38">
        <v>100001</v>
      </c>
      <c r="B7" s="38" t="s">
        <v>392</v>
      </c>
      <c r="C7" s="37">
        <v>94</v>
      </c>
      <c r="D7" s="38" t="s">
        <v>409</v>
      </c>
      <c r="E7" s="46" t="s">
        <v>410</v>
      </c>
      <c r="F7" s="47" t="s">
        <v>411</v>
      </c>
      <c r="G7" s="38" t="s">
        <v>412</v>
      </c>
      <c r="H7" s="38">
        <v>100</v>
      </c>
      <c r="I7" s="38" t="s">
        <v>413</v>
      </c>
      <c r="J7" s="38" t="s">
        <v>414</v>
      </c>
      <c r="K7" s="38" t="s">
        <v>415</v>
      </c>
      <c r="L7" s="38" t="s">
        <v>416</v>
      </c>
      <c r="M7" s="38">
        <v>3</v>
      </c>
    </row>
    <row r="8" ht="43.05" customHeight="1" spans="1:13">
      <c r="A8" s="38"/>
      <c r="B8" s="38"/>
      <c r="C8" s="37"/>
      <c r="D8" s="38"/>
      <c r="E8" s="48"/>
      <c r="F8" s="49"/>
      <c r="G8" s="38" t="s">
        <v>417</v>
      </c>
      <c r="H8" s="38">
        <v>100</v>
      </c>
      <c r="I8" s="38" t="s">
        <v>418</v>
      </c>
      <c r="J8" s="38" t="s">
        <v>414</v>
      </c>
      <c r="K8" s="38" t="s">
        <v>415</v>
      </c>
      <c r="L8" s="38" t="s">
        <v>416</v>
      </c>
      <c r="M8" s="38">
        <v>3</v>
      </c>
    </row>
    <row r="9" ht="43.05" customHeight="1" spans="1:13">
      <c r="A9" s="38"/>
      <c r="B9" s="38"/>
      <c r="C9" s="37"/>
      <c r="D9" s="38"/>
      <c r="E9" s="48"/>
      <c r="F9" s="49"/>
      <c r="G9" s="38" t="s">
        <v>419</v>
      </c>
      <c r="H9" s="38">
        <v>100</v>
      </c>
      <c r="I9" s="38" t="s">
        <v>420</v>
      </c>
      <c r="J9" s="38" t="s">
        <v>414</v>
      </c>
      <c r="K9" s="38" t="s">
        <v>421</v>
      </c>
      <c r="L9" s="38" t="s">
        <v>416</v>
      </c>
      <c r="M9" s="38">
        <v>3</v>
      </c>
    </row>
    <row r="10" ht="43.05" customHeight="1" spans="1:13">
      <c r="A10" s="38"/>
      <c r="B10" s="38"/>
      <c r="C10" s="37"/>
      <c r="D10" s="38"/>
      <c r="E10" s="48"/>
      <c r="F10" s="49"/>
      <c r="G10" s="38" t="s">
        <v>422</v>
      </c>
      <c r="H10" s="38">
        <v>100</v>
      </c>
      <c r="I10" s="38" t="s">
        <v>423</v>
      </c>
      <c r="J10" s="38" t="s">
        <v>424</v>
      </c>
      <c r="K10" s="38" t="s">
        <v>415</v>
      </c>
      <c r="L10" s="38" t="s">
        <v>416</v>
      </c>
      <c r="M10" s="38">
        <v>2</v>
      </c>
    </row>
    <row r="11" ht="43.05" customHeight="1" spans="1:13">
      <c r="A11" s="38"/>
      <c r="B11" s="38"/>
      <c r="C11" s="37"/>
      <c r="D11" s="38"/>
      <c r="E11" s="48"/>
      <c r="F11" s="49"/>
      <c r="G11" s="38" t="s">
        <v>425</v>
      </c>
      <c r="H11" s="38">
        <v>100</v>
      </c>
      <c r="I11" s="38" t="s">
        <v>426</v>
      </c>
      <c r="J11" s="38" t="s">
        <v>414</v>
      </c>
      <c r="K11" s="38" t="s">
        <v>415</v>
      </c>
      <c r="L11" s="38" t="s">
        <v>416</v>
      </c>
      <c r="M11" s="38">
        <v>3</v>
      </c>
    </row>
    <row r="12" ht="43.05" customHeight="1" spans="1:13">
      <c r="A12" s="38"/>
      <c r="B12" s="38"/>
      <c r="C12" s="37"/>
      <c r="D12" s="38"/>
      <c r="E12" s="48"/>
      <c r="F12" s="49"/>
      <c r="G12" s="38" t="s">
        <v>427</v>
      </c>
      <c r="H12" s="38">
        <v>100</v>
      </c>
      <c r="I12" s="38" t="s">
        <v>428</v>
      </c>
      <c r="J12" s="38" t="s">
        <v>414</v>
      </c>
      <c r="K12" s="38" t="s">
        <v>415</v>
      </c>
      <c r="L12" s="38" t="s">
        <v>416</v>
      </c>
      <c r="M12" s="38">
        <v>3</v>
      </c>
    </row>
    <row r="13" ht="43.05" customHeight="1" spans="1:13">
      <c r="A13" s="38"/>
      <c r="B13" s="38"/>
      <c r="C13" s="37"/>
      <c r="D13" s="38"/>
      <c r="E13" s="48"/>
      <c r="F13" s="50"/>
      <c r="G13" s="38" t="s">
        <v>429</v>
      </c>
      <c r="H13" s="38">
        <v>100</v>
      </c>
      <c r="I13" s="38" t="s">
        <v>430</v>
      </c>
      <c r="J13" s="38" t="s">
        <v>414</v>
      </c>
      <c r="K13" s="38" t="s">
        <v>415</v>
      </c>
      <c r="L13" s="38" t="s">
        <v>416</v>
      </c>
      <c r="M13" s="38">
        <v>3</v>
      </c>
    </row>
    <row r="14" ht="43.05" customHeight="1" spans="1:13">
      <c r="A14" s="38"/>
      <c r="B14" s="38"/>
      <c r="C14" s="37"/>
      <c r="D14" s="38"/>
      <c r="E14" s="48"/>
      <c r="F14" s="38" t="s">
        <v>431</v>
      </c>
      <c r="G14" s="38" t="s">
        <v>432</v>
      </c>
      <c r="H14" s="38">
        <v>100</v>
      </c>
      <c r="I14" s="38" t="s">
        <v>433</v>
      </c>
      <c r="J14" s="38" t="s">
        <v>434</v>
      </c>
      <c r="K14" s="38" t="s">
        <v>421</v>
      </c>
      <c r="L14" s="38" t="s">
        <v>416</v>
      </c>
      <c r="M14" s="38">
        <v>5</v>
      </c>
    </row>
    <row r="15" ht="43.05" customHeight="1" spans="1:13">
      <c r="A15" s="38"/>
      <c r="B15" s="38"/>
      <c r="C15" s="37"/>
      <c r="D15" s="38"/>
      <c r="E15" s="48"/>
      <c r="F15" s="38"/>
      <c r="G15" s="38" t="s">
        <v>435</v>
      </c>
      <c r="H15" s="38">
        <v>100</v>
      </c>
      <c r="I15" s="38" t="s">
        <v>436</v>
      </c>
      <c r="J15" s="38" t="s">
        <v>434</v>
      </c>
      <c r="K15" s="38" t="s">
        <v>421</v>
      </c>
      <c r="L15" s="38" t="s">
        <v>416</v>
      </c>
      <c r="M15" s="38">
        <v>5</v>
      </c>
    </row>
    <row r="16" ht="43.05" customHeight="1" spans="1:13">
      <c r="A16" s="38"/>
      <c r="B16" s="38"/>
      <c r="C16" s="37"/>
      <c r="D16" s="38"/>
      <c r="E16" s="48"/>
      <c r="F16" s="47" t="s">
        <v>437</v>
      </c>
      <c r="G16" s="38" t="s">
        <v>438</v>
      </c>
      <c r="H16" s="38" t="s">
        <v>439</v>
      </c>
      <c r="I16" s="38" t="s">
        <v>440</v>
      </c>
      <c r="J16" s="38" t="s">
        <v>441</v>
      </c>
      <c r="K16" s="38" t="s">
        <v>442</v>
      </c>
      <c r="L16" s="38" t="s">
        <v>443</v>
      </c>
      <c r="M16" s="38">
        <v>5</v>
      </c>
    </row>
    <row r="17" ht="43.05" customHeight="1" spans="1:13">
      <c r="A17" s="38"/>
      <c r="B17" s="38"/>
      <c r="C17" s="37"/>
      <c r="D17" s="38"/>
      <c r="E17" s="51"/>
      <c r="F17" s="50"/>
      <c r="G17" s="38" t="s">
        <v>432</v>
      </c>
      <c r="H17" s="38">
        <v>100</v>
      </c>
      <c r="I17" s="38" t="s">
        <v>440</v>
      </c>
      <c r="J17" s="38" t="s">
        <v>444</v>
      </c>
      <c r="K17" s="38" t="s">
        <v>445</v>
      </c>
      <c r="L17" s="38" t="s">
        <v>446</v>
      </c>
      <c r="M17" s="38">
        <v>5</v>
      </c>
    </row>
    <row r="18" ht="43.05" customHeight="1" spans="1:13">
      <c r="A18" s="38"/>
      <c r="B18" s="38"/>
      <c r="C18" s="37"/>
      <c r="D18" s="38"/>
      <c r="E18" s="46" t="s">
        <v>447</v>
      </c>
      <c r="F18" s="38" t="s">
        <v>448</v>
      </c>
      <c r="G18" s="38" t="s">
        <v>449</v>
      </c>
      <c r="H18" s="38" t="s">
        <v>450</v>
      </c>
      <c r="I18" s="38" t="s">
        <v>451</v>
      </c>
      <c r="J18" s="38" t="s">
        <v>452</v>
      </c>
      <c r="K18" s="38" t="s">
        <v>453</v>
      </c>
      <c r="L18" s="38" t="s">
        <v>454</v>
      </c>
      <c r="M18" s="38">
        <v>5</v>
      </c>
    </row>
    <row r="19" ht="43.05" customHeight="1" spans="1:13">
      <c r="A19" s="38"/>
      <c r="B19" s="38"/>
      <c r="C19" s="37"/>
      <c r="D19" s="38"/>
      <c r="E19" s="48"/>
      <c r="F19" s="38" t="s">
        <v>455</v>
      </c>
      <c r="G19" s="38" t="s">
        <v>456</v>
      </c>
      <c r="H19" s="38" t="s">
        <v>457</v>
      </c>
      <c r="I19" s="38" t="s">
        <v>458</v>
      </c>
      <c r="J19" s="38" t="s">
        <v>452</v>
      </c>
      <c r="K19" s="38" t="s">
        <v>453</v>
      </c>
      <c r="L19" s="38" t="s">
        <v>454</v>
      </c>
      <c r="M19" s="38">
        <v>20</v>
      </c>
    </row>
    <row r="20" ht="43.05" customHeight="1" spans="1:13">
      <c r="A20" s="38"/>
      <c r="B20" s="38"/>
      <c r="C20" s="37"/>
      <c r="D20" s="38"/>
      <c r="E20" s="48"/>
      <c r="F20" s="38" t="s">
        <v>459</v>
      </c>
      <c r="G20" s="38" t="s">
        <v>460</v>
      </c>
      <c r="H20" s="38" t="s">
        <v>461</v>
      </c>
      <c r="I20" s="38" t="s">
        <v>462</v>
      </c>
      <c r="J20" s="38" t="s">
        <v>452</v>
      </c>
      <c r="K20" s="38" t="s">
        <v>453</v>
      </c>
      <c r="L20" s="38" t="s">
        <v>454</v>
      </c>
      <c r="M20" s="38">
        <v>5</v>
      </c>
    </row>
    <row r="21" ht="43.05" customHeight="1" spans="1:13">
      <c r="A21" s="38"/>
      <c r="B21" s="38"/>
      <c r="C21" s="37"/>
      <c r="D21" s="38"/>
      <c r="E21" s="51"/>
      <c r="F21" s="38" t="s">
        <v>463</v>
      </c>
      <c r="G21" s="38" t="s">
        <v>464</v>
      </c>
      <c r="H21" s="38" t="s">
        <v>464</v>
      </c>
      <c r="I21" s="38" t="s">
        <v>464</v>
      </c>
      <c r="J21" s="38" t="s">
        <v>464</v>
      </c>
      <c r="K21" s="38" t="s">
        <v>464</v>
      </c>
      <c r="L21" s="38" t="s">
        <v>464</v>
      </c>
      <c r="M21" s="38"/>
    </row>
    <row r="22" ht="43.05" customHeight="1" spans="1:13">
      <c r="A22" s="38"/>
      <c r="B22" s="38"/>
      <c r="C22" s="37"/>
      <c r="D22" s="38"/>
      <c r="E22" s="52" t="s">
        <v>465</v>
      </c>
      <c r="F22" s="38" t="s">
        <v>466</v>
      </c>
      <c r="G22" s="38" t="s">
        <v>467</v>
      </c>
      <c r="H22" s="38">
        <v>95</v>
      </c>
      <c r="I22" s="38" t="s">
        <v>468</v>
      </c>
      <c r="J22" s="38" t="s">
        <v>469</v>
      </c>
      <c r="K22" s="38" t="s">
        <v>421</v>
      </c>
      <c r="L22" s="38" t="s">
        <v>470</v>
      </c>
      <c r="M22" s="38">
        <v>10</v>
      </c>
    </row>
    <row r="23" ht="43.05" customHeight="1" spans="1:13">
      <c r="A23" s="38"/>
      <c r="B23" s="38"/>
      <c r="C23" s="37"/>
      <c r="D23" s="38"/>
      <c r="E23" s="46" t="s">
        <v>471</v>
      </c>
      <c r="F23" s="38" t="s">
        <v>472</v>
      </c>
      <c r="G23" s="38" t="s">
        <v>473</v>
      </c>
      <c r="H23" s="38">
        <v>94</v>
      </c>
      <c r="I23" s="38" t="s">
        <v>474</v>
      </c>
      <c r="J23" s="38" t="s">
        <v>475</v>
      </c>
      <c r="K23" s="38" t="s">
        <v>476</v>
      </c>
      <c r="L23" s="38" t="s">
        <v>443</v>
      </c>
      <c r="M23" s="38">
        <v>20</v>
      </c>
    </row>
    <row r="24" ht="43.05" customHeight="1" spans="1:13">
      <c r="A24" s="38"/>
      <c r="B24" s="38"/>
      <c r="C24" s="37"/>
      <c r="D24" s="38"/>
      <c r="E24" s="48"/>
      <c r="F24" s="38" t="s">
        <v>477</v>
      </c>
      <c r="G24" s="38" t="s">
        <v>464</v>
      </c>
      <c r="H24" s="38" t="s">
        <v>464</v>
      </c>
      <c r="I24" s="38" t="s">
        <v>464</v>
      </c>
      <c r="J24" s="38" t="s">
        <v>464</v>
      </c>
      <c r="K24" s="38" t="s">
        <v>464</v>
      </c>
      <c r="L24" s="38" t="s">
        <v>464</v>
      </c>
      <c r="M24" s="38"/>
    </row>
    <row r="25" ht="43.05" customHeight="1" spans="1:13">
      <c r="A25" s="38"/>
      <c r="B25" s="38"/>
      <c r="C25" s="37"/>
      <c r="D25" s="38"/>
      <c r="E25" s="51"/>
      <c r="F25" s="38" t="s">
        <v>478</v>
      </c>
      <c r="G25" s="38" t="s">
        <v>464</v>
      </c>
      <c r="H25" s="38" t="s">
        <v>464</v>
      </c>
      <c r="I25" s="38" t="s">
        <v>464</v>
      </c>
      <c r="J25" s="38" t="s">
        <v>464</v>
      </c>
      <c r="K25" s="38" t="s">
        <v>464</v>
      </c>
      <c r="L25" s="38" t="s">
        <v>464</v>
      </c>
      <c r="M25" s="38"/>
    </row>
    <row r="26" ht="43.05" customHeight="1" spans="1:13">
      <c r="A26" s="38">
        <v>100001</v>
      </c>
      <c r="B26" s="38" t="s">
        <v>393</v>
      </c>
      <c r="C26" s="37">
        <v>84</v>
      </c>
      <c r="D26" s="38" t="s">
        <v>479</v>
      </c>
      <c r="E26" s="53" t="s">
        <v>410</v>
      </c>
      <c r="F26" s="47" t="s">
        <v>411</v>
      </c>
      <c r="G26" s="38" t="s">
        <v>480</v>
      </c>
      <c r="H26" s="38">
        <v>8</v>
      </c>
      <c r="I26" s="38" t="s">
        <v>481</v>
      </c>
      <c r="J26" s="38" t="s">
        <v>482</v>
      </c>
      <c r="K26" s="38" t="s">
        <v>415</v>
      </c>
      <c r="L26" s="38" t="s">
        <v>416</v>
      </c>
      <c r="M26" s="38">
        <v>5</v>
      </c>
    </row>
    <row r="27" ht="43.05" customHeight="1" spans="1:13">
      <c r="A27" s="38"/>
      <c r="B27" s="38"/>
      <c r="C27" s="37"/>
      <c r="D27" s="38"/>
      <c r="E27" s="54"/>
      <c r="F27" s="49"/>
      <c r="G27" s="38" t="s">
        <v>427</v>
      </c>
      <c r="H27" s="38">
        <v>24</v>
      </c>
      <c r="I27" s="38" t="s">
        <v>428</v>
      </c>
      <c r="J27" s="38" t="s">
        <v>483</v>
      </c>
      <c r="K27" s="38" t="s">
        <v>415</v>
      </c>
      <c r="L27" s="38" t="s">
        <v>416</v>
      </c>
      <c r="M27" s="38">
        <v>10</v>
      </c>
    </row>
    <row r="28" ht="43.05" customHeight="1" spans="1:13">
      <c r="A28" s="38"/>
      <c r="B28" s="38"/>
      <c r="C28" s="37"/>
      <c r="D28" s="38"/>
      <c r="E28" s="54"/>
      <c r="F28" s="50"/>
      <c r="G28" s="38" t="s">
        <v>484</v>
      </c>
      <c r="H28" s="38">
        <v>12</v>
      </c>
      <c r="I28" s="38" t="s">
        <v>485</v>
      </c>
      <c r="J28" s="38" t="s">
        <v>486</v>
      </c>
      <c r="K28" s="38" t="s">
        <v>415</v>
      </c>
      <c r="L28" s="38" t="s">
        <v>416</v>
      </c>
      <c r="M28" s="38">
        <v>5</v>
      </c>
    </row>
    <row r="29" ht="43.05" customHeight="1" spans="1:13">
      <c r="A29" s="38"/>
      <c r="B29" s="38"/>
      <c r="C29" s="37"/>
      <c r="D29" s="38"/>
      <c r="E29" s="54"/>
      <c r="F29" s="47" t="s">
        <v>431</v>
      </c>
      <c r="G29" s="38" t="s">
        <v>432</v>
      </c>
      <c r="H29" s="38">
        <v>100</v>
      </c>
      <c r="I29" s="38" t="s">
        <v>433</v>
      </c>
      <c r="J29" s="38" t="s">
        <v>434</v>
      </c>
      <c r="K29" s="38" t="s">
        <v>421</v>
      </c>
      <c r="L29" s="38" t="s">
        <v>416</v>
      </c>
      <c r="M29" s="38">
        <v>5</v>
      </c>
    </row>
    <row r="30" ht="43.05" customHeight="1" spans="1:13">
      <c r="A30" s="38"/>
      <c r="B30" s="38"/>
      <c r="C30" s="37"/>
      <c r="D30" s="38"/>
      <c r="E30" s="54"/>
      <c r="F30" s="50"/>
      <c r="G30" s="38" t="s">
        <v>435</v>
      </c>
      <c r="H30" s="38">
        <v>100</v>
      </c>
      <c r="I30" s="38" t="s">
        <v>436</v>
      </c>
      <c r="J30" s="38" t="s">
        <v>434</v>
      </c>
      <c r="K30" s="38" t="s">
        <v>421</v>
      </c>
      <c r="L30" s="38" t="s">
        <v>416</v>
      </c>
      <c r="M30" s="38">
        <v>5</v>
      </c>
    </row>
    <row r="31" ht="43.05" customHeight="1" spans="1:13">
      <c r="A31" s="38"/>
      <c r="B31" s="38"/>
      <c r="C31" s="37"/>
      <c r="D31" s="38"/>
      <c r="E31" s="54"/>
      <c r="F31" s="47" t="s">
        <v>437</v>
      </c>
      <c r="G31" s="38" t="s">
        <v>438</v>
      </c>
      <c r="H31" s="38" t="s">
        <v>439</v>
      </c>
      <c r="I31" s="38" t="s">
        <v>440</v>
      </c>
      <c r="J31" s="38" t="s">
        <v>441</v>
      </c>
      <c r="K31" s="38" t="s">
        <v>442</v>
      </c>
      <c r="L31" s="38" t="s">
        <v>443</v>
      </c>
      <c r="M31" s="38">
        <v>5</v>
      </c>
    </row>
    <row r="32" ht="43.05" customHeight="1" spans="1:13">
      <c r="A32" s="38"/>
      <c r="B32" s="38"/>
      <c r="C32" s="37"/>
      <c r="D32" s="38"/>
      <c r="E32" s="55"/>
      <c r="F32" s="50"/>
      <c r="G32" s="38" t="s">
        <v>432</v>
      </c>
      <c r="H32" s="38">
        <v>100</v>
      </c>
      <c r="I32" s="38" t="s">
        <v>440</v>
      </c>
      <c r="J32" s="38" t="s">
        <v>444</v>
      </c>
      <c r="K32" s="38" t="s">
        <v>445</v>
      </c>
      <c r="L32" s="38" t="s">
        <v>446</v>
      </c>
      <c r="M32" s="38">
        <v>5</v>
      </c>
    </row>
    <row r="33" ht="43.05" customHeight="1" spans="1:13">
      <c r="A33" s="38"/>
      <c r="B33" s="38"/>
      <c r="C33" s="37"/>
      <c r="D33" s="38"/>
      <c r="E33" s="53" t="s">
        <v>447</v>
      </c>
      <c r="F33" s="39" t="s">
        <v>448</v>
      </c>
      <c r="G33" s="38" t="s">
        <v>449</v>
      </c>
      <c r="H33" s="38" t="s">
        <v>450</v>
      </c>
      <c r="I33" s="38" t="s">
        <v>451</v>
      </c>
      <c r="J33" s="38" t="s">
        <v>452</v>
      </c>
      <c r="K33" s="38" t="s">
        <v>453</v>
      </c>
      <c r="L33" s="38" t="s">
        <v>454</v>
      </c>
      <c r="M33" s="38">
        <v>5</v>
      </c>
    </row>
    <row r="34" ht="43.05" customHeight="1" spans="1:13">
      <c r="A34" s="38"/>
      <c r="B34" s="38"/>
      <c r="C34" s="37"/>
      <c r="D34" s="38"/>
      <c r="E34" s="54"/>
      <c r="F34" s="39" t="s">
        <v>455</v>
      </c>
      <c r="G34" s="38" t="s">
        <v>456</v>
      </c>
      <c r="H34" s="38" t="s">
        <v>457</v>
      </c>
      <c r="I34" s="38" t="s">
        <v>458</v>
      </c>
      <c r="J34" s="38" t="s">
        <v>452</v>
      </c>
      <c r="K34" s="38" t="s">
        <v>453</v>
      </c>
      <c r="L34" s="38" t="s">
        <v>454</v>
      </c>
      <c r="M34" s="38">
        <v>20</v>
      </c>
    </row>
    <row r="35" ht="43.05" customHeight="1" spans="1:13">
      <c r="A35" s="38"/>
      <c r="B35" s="38"/>
      <c r="C35" s="37"/>
      <c r="D35" s="38"/>
      <c r="E35" s="54"/>
      <c r="F35" s="39" t="s">
        <v>459</v>
      </c>
      <c r="G35" s="38" t="s">
        <v>460</v>
      </c>
      <c r="H35" s="38" t="s">
        <v>461</v>
      </c>
      <c r="I35" s="38" t="s">
        <v>462</v>
      </c>
      <c r="J35" s="38" t="s">
        <v>452</v>
      </c>
      <c r="K35" s="38" t="s">
        <v>453</v>
      </c>
      <c r="L35" s="38" t="s">
        <v>454</v>
      </c>
      <c r="M35" s="38">
        <v>5</v>
      </c>
    </row>
    <row r="36" ht="43.05" customHeight="1" spans="1:13">
      <c r="A36" s="38"/>
      <c r="B36" s="38"/>
      <c r="C36" s="37"/>
      <c r="D36" s="38"/>
      <c r="E36" s="55"/>
      <c r="F36" s="39" t="s">
        <v>463</v>
      </c>
      <c r="G36" s="38" t="s">
        <v>464</v>
      </c>
      <c r="H36" s="38" t="s">
        <v>464</v>
      </c>
      <c r="I36" s="38" t="s">
        <v>464</v>
      </c>
      <c r="J36" s="38" t="s">
        <v>464</v>
      </c>
      <c r="K36" s="38" t="s">
        <v>464</v>
      </c>
      <c r="L36" s="38" t="s">
        <v>464</v>
      </c>
      <c r="M36" s="38"/>
    </row>
    <row r="37" ht="43.05" customHeight="1" spans="1:13">
      <c r="A37" s="38"/>
      <c r="B37" s="38"/>
      <c r="C37" s="37"/>
      <c r="D37" s="38"/>
      <c r="E37" s="25" t="s">
        <v>465</v>
      </c>
      <c r="F37" s="39" t="s">
        <v>466</v>
      </c>
      <c r="G37" s="38" t="s">
        <v>467</v>
      </c>
      <c r="H37" s="38">
        <v>95</v>
      </c>
      <c r="I37" s="38" t="s">
        <v>468</v>
      </c>
      <c r="J37" s="38" t="s">
        <v>469</v>
      </c>
      <c r="K37" s="38" t="s">
        <v>421</v>
      </c>
      <c r="L37" s="38" t="s">
        <v>470</v>
      </c>
      <c r="M37" s="38">
        <v>10</v>
      </c>
    </row>
    <row r="38" ht="43.05" customHeight="1" spans="1:13">
      <c r="A38" s="38"/>
      <c r="B38" s="38"/>
      <c r="C38" s="37"/>
      <c r="D38" s="38"/>
      <c r="E38" s="53" t="s">
        <v>471</v>
      </c>
      <c r="F38" s="39" t="s">
        <v>472</v>
      </c>
      <c r="G38" s="38" t="s">
        <v>487</v>
      </c>
      <c r="H38" s="38">
        <v>84</v>
      </c>
      <c r="I38" s="38" t="s">
        <v>474</v>
      </c>
      <c r="J38" s="38" t="s">
        <v>475</v>
      </c>
      <c r="K38" s="38" t="s">
        <v>476</v>
      </c>
      <c r="L38" s="38" t="s">
        <v>443</v>
      </c>
      <c r="M38" s="38">
        <v>20</v>
      </c>
    </row>
    <row r="39" ht="43.05" customHeight="1" spans="1:13">
      <c r="A39" s="38"/>
      <c r="B39" s="38"/>
      <c r="C39" s="37"/>
      <c r="D39" s="38"/>
      <c r="E39" s="54"/>
      <c r="F39" s="39" t="s">
        <v>477</v>
      </c>
      <c r="G39" s="38" t="s">
        <v>464</v>
      </c>
      <c r="H39" s="38" t="s">
        <v>464</v>
      </c>
      <c r="I39" s="38" t="s">
        <v>464</v>
      </c>
      <c r="J39" s="38" t="s">
        <v>464</v>
      </c>
      <c r="K39" s="38" t="s">
        <v>464</v>
      </c>
      <c r="L39" s="38" t="s">
        <v>464</v>
      </c>
      <c r="M39" s="38"/>
    </row>
    <row r="40" ht="43.05" customHeight="1" spans="1:13">
      <c r="A40" s="38"/>
      <c r="B40" s="38"/>
      <c r="C40" s="37"/>
      <c r="D40" s="38"/>
      <c r="E40" s="55"/>
      <c r="F40" s="39" t="s">
        <v>478</v>
      </c>
      <c r="G40" s="38" t="s">
        <v>464</v>
      </c>
      <c r="H40" s="38" t="s">
        <v>464</v>
      </c>
      <c r="I40" s="38" t="s">
        <v>464</v>
      </c>
      <c r="J40" s="38" t="s">
        <v>464</v>
      </c>
      <c r="K40" s="38" t="s">
        <v>464</v>
      </c>
      <c r="L40" s="38" t="s">
        <v>464</v>
      </c>
      <c r="M40" s="38"/>
    </row>
    <row r="41" ht="43.05" customHeight="1" spans="1:13">
      <c r="A41" s="38">
        <v>100001</v>
      </c>
      <c r="B41" s="38" t="s">
        <v>394</v>
      </c>
      <c r="C41" s="37">
        <v>150</v>
      </c>
      <c r="D41" s="38" t="s">
        <v>488</v>
      </c>
      <c r="E41" s="56" t="s">
        <v>410</v>
      </c>
      <c r="F41" s="52" t="s">
        <v>411</v>
      </c>
      <c r="G41" s="57" t="s">
        <v>489</v>
      </c>
      <c r="H41" s="58">
        <v>1</v>
      </c>
      <c r="I41" s="57" t="s">
        <v>490</v>
      </c>
      <c r="J41" s="57" t="s">
        <v>491</v>
      </c>
      <c r="K41" s="58" t="s">
        <v>415</v>
      </c>
      <c r="L41" s="58" t="s">
        <v>416</v>
      </c>
      <c r="M41" s="58">
        <v>20</v>
      </c>
    </row>
    <row r="42" ht="43.05" customHeight="1" spans="1:13">
      <c r="A42" s="38"/>
      <c r="B42" s="38"/>
      <c r="C42" s="37"/>
      <c r="D42" s="38"/>
      <c r="E42" s="59"/>
      <c r="F42" s="52" t="s">
        <v>431</v>
      </c>
      <c r="G42" s="60" t="s">
        <v>492</v>
      </c>
      <c r="H42" s="58">
        <v>100</v>
      </c>
      <c r="I42" s="60" t="s">
        <v>493</v>
      </c>
      <c r="J42" s="57" t="s">
        <v>494</v>
      </c>
      <c r="K42" s="58" t="s">
        <v>421</v>
      </c>
      <c r="L42" s="58" t="s">
        <v>446</v>
      </c>
      <c r="M42" s="58">
        <v>10</v>
      </c>
    </row>
    <row r="43" ht="43.05" customHeight="1" spans="1:13">
      <c r="A43" s="38"/>
      <c r="B43" s="38"/>
      <c r="C43" s="37"/>
      <c r="D43" s="38"/>
      <c r="E43" s="61"/>
      <c r="F43" s="52" t="s">
        <v>437</v>
      </c>
      <c r="G43" s="57" t="s">
        <v>495</v>
      </c>
      <c r="H43" s="58">
        <v>100</v>
      </c>
      <c r="I43" s="60" t="s">
        <v>496</v>
      </c>
      <c r="J43" s="57" t="s">
        <v>494</v>
      </c>
      <c r="K43" s="58" t="s">
        <v>421</v>
      </c>
      <c r="L43" s="58" t="s">
        <v>446</v>
      </c>
      <c r="M43" s="58">
        <v>10</v>
      </c>
    </row>
    <row r="44" ht="43.05" customHeight="1" spans="1:13">
      <c r="A44" s="38"/>
      <c r="B44" s="38"/>
      <c r="C44" s="37"/>
      <c r="D44" s="38"/>
      <c r="E44" s="56" t="s">
        <v>447</v>
      </c>
      <c r="F44" s="52" t="s">
        <v>448</v>
      </c>
      <c r="G44" s="57" t="s">
        <v>497</v>
      </c>
      <c r="H44" s="58" t="s">
        <v>450</v>
      </c>
      <c r="I44" s="57" t="s">
        <v>498</v>
      </c>
      <c r="J44" s="57" t="s">
        <v>452</v>
      </c>
      <c r="K44" s="64" t="s">
        <v>453</v>
      </c>
      <c r="L44" s="58" t="s">
        <v>454</v>
      </c>
      <c r="M44" s="58">
        <v>5</v>
      </c>
    </row>
    <row r="45" ht="43.05" customHeight="1" spans="1:13">
      <c r="A45" s="38"/>
      <c r="B45" s="38"/>
      <c r="C45" s="37"/>
      <c r="D45" s="38"/>
      <c r="E45" s="59"/>
      <c r="F45" s="52" t="s">
        <v>455</v>
      </c>
      <c r="G45" s="57" t="s">
        <v>499</v>
      </c>
      <c r="H45" s="58" t="s">
        <v>500</v>
      </c>
      <c r="I45" s="58" t="s">
        <v>501</v>
      </c>
      <c r="J45" s="57" t="s">
        <v>502</v>
      </c>
      <c r="K45" s="64" t="s">
        <v>453</v>
      </c>
      <c r="L45" s="58" t="s">
        <v>454</v>
      </c>
      <c r="M45" s="58">
        <v>20</v>
      </c>
    </row>
    <row r="46" ht="43.05" customHeight="1" spans="1:13">
      <c r="A46" s="38"/>
      <c r="B46" s="38"/>
      <c r="C46" s="37"/>
      <c r="D46" s="38"/>
      <c r="E46" s="59"/>
      <c r="F46" s="52" t="s">
        <v>459</v>
      </c>
      <c r="G46" s="60" t="s">
        <v>503</v>
      </c>
      <c r="H46" s="62" t="s">
        <v>461</v>
      </c>
      <c r="I46" s="60" t="s">
        <v>504</v>
      </c>
      <c r="J46" s="57" t="s">
        <v>505</v>
      </c>
      <c r="K46" s="64" t="s">
        <v>453</v>
      </c>
      <c r="L46" s="58" t="s">
        <v>454</v>
      </c>
      <c r="M46" s="58">
        <v>5</v>
      </c>
    </row>
    <row r="47" ht="43.05" customHeight="1" spans="1:13">
      <c r="A47" s="38"/>
      <c r="B47" s="38"/>
      <c r="C47" s="37"/>
      <c r="D47" s="38"/>
      <c r="E47" s="61"/>
      <c r="F47" s="52" t="s">
        <v>463</v>
      </c>
      <c r="G47" s="58" t="s">
        <v>464</v>
      </c>
      <c r="H47" s="58" t="s">
        <v>464</v>
      </c>
      <c r="I47" s="58" t="s">
        <v>464</v>
      </c>
      <c r="J47" s="58" t="s">
        <v>464</v>
      </c>
      <c r="K47" s="58" t="s">
        <v>464</v>
      </c>
      <c r="L47" s="58" t="s">
        <v>464</v>
      </c>
      <c r="M47" s="58"/>
    </row>
    <row r="48" ht="43.05" customHeight="1" spans="1:13">
      <c r="A48" s="38"/>
      <c r="B48" s="38"/>
      <c r="C48" s="37"/>
      <c r="D48" s="38"/>
      <c r="E48" s="63" t="s">
        <v>465</v>
      </c>
      <c r="F48" s="52" t="s">
        <v>466</v>
      </c>
      <c r="G48" s="57" t="s">
        <v>506</v>
      </c>
      <c r="H48" s="58">
        <v>100</v>
      </c>
      <c r="I48" s="60" t="s">
        <v>507</v>
      </c>
      <c r="J48" s="57" t="s">
        <v>469</v>
      </c>
      <c r="K48" s="58" t="s">
        <v>421</v>
      </c>
      <c r="L48" s="58" t="s">
        <v>470</v>
      </c>
      <c r="M48" s="58">
        <v>10</v>
      </c>
    </row>
    <row r="49" ht="43.05" customHeight="1" spans="1:13">
      <c r="A49" s="38"/>
      <c r="B49" s="38"/>
      <c r="C49" s="37"/>
      <c r="D49" s="38"/>
      <c r="E49" s="56" t="s">
        <v>471</v>
      </c>
      <c r="F49" s="52" t="s">
        <v>472</v>
      </c>
      <c r="G49" s="57" t="s">
        <v>508</v>
      </c>
      <c r="H49" s="58">
        <v>150</v>
      </c>
      <c r="I49" s="60" t="s">
        <v>509</v>
      </c>
      <c r="J49" s="60" t="s">
        <v>475</v>
      </c>
      <c r="K49" s="58" t="s">
        <v>476</v>
      </c>
      <c r="L49" s="58" t="s">
        <v>443</v>
      </c>
      <c r="M49" s="58">
        <v>20</v>
      </c>
    </row>
    <row r="50" ht="43.05" customHeight="1" spans="1:13">
      <c r="A50" s="38"/>
      <c r="B50" s="38"/>
      <c r="C50" s="37"/>
      <c r="D50" s="38"/>
      <c r="E50" s="59"/>
      <c r="F50" s="52" t="s">
        <v>477</v>
      </c>
      <c r="G50" s="58" t="s">
        <v>464</v>
      </c>
      <c r="H50" s="58" t="s">
        <v>464</v>
      </c>
      <c r="I50" s="58" t="s">
        <v>464</v>
      </c>
      <c r="J50" s="58" t="s">
        <v>464</v>
      </c>
      <c r="K50" s="58" t="s">
        <v>464</v>
      </c>
      <c r="L50" s="58" t="s">
        <v>464</v>
      </c>
      <c r="M50" s="58"/>
    </row>
    <row r="51" ht="43.05" customHeight="1" spans="1:13">
      <c r="A51" s="38"/>
      <c r="B51" s="38"/>
      <c r="C51" s="37"/>
      <c r="D51" s="38"/>
      <c r="E51" s="61"/>
      <c r="F51" s="52" t="s">
        <v>478</v>
      </c>
      <c r="G51" s="58" t="s">
        <v>464</v>
      </c>
      <c r="H51" s="58" t="s">
        <v>464</v>
      </c>
      <c r="I51" s="58" t="s">
        <v>464</v>
      </c>
      <c r="J51" s="58" t="s">
        <v>464</v>
      </c>
      <c r="K51" s="58" t="s">
        <v>464</v>
      </c>
      <c r="L51" s="58" t="s">
        <v>464</v>
      </c>
      <c r="M51" s="58"/>
    </row>
  </sheetData>
  <mergeCells count="34">
    <mergeCell ref="C2:M2"/>
    <mergeCell ref="A3:K3"/>
    <mergeCell ref="L3:M3"/>
    <mergeCell ref="E4:M4"/>
    <mergeCell ref="A4:A5"/>
    <mergeCell ref="A7:A25"/>
    <mergeCell ref="A26:A40"/>
    <mergeCell ref="A41:A51"/>
    <mergeCell ref="B4:B5"/>
    <mergeCell ref="B7:B25"/>
    <mergeCell ref="B26:B40"/>
    <mergeCell ref="B41:B51"/>
    <mergeCell ref="C4:C5"/>
    <mergeCell ref="C7:C25"/>
    <mergeCell ref="C26:C40"/>
    <mergeCell ref="C41:C51"/>
    <mergeCell ref="D4:D5"/>
    <mergeCell ref="D7:D25"/>
    <mergeCell ref="D26:D40"/>
    <mergeCell ref="D41:D51"/>
    <mergeCell ref="E7:E17"/>
    <mergeCell ref="E18:E21"/>
    <mergeCell ref="E23:E25"/>
    <mergeCell ref="E26:E32"/>
    <mergeCell ref="E33:E36"/>
    <mergeCell ref="E38:E40"/>
    <mergeCell ref="E41:E43"/>
    <mergeCell ref="E44:E47"/>
    <mergeCell ref="E49:E51"/>
    <mergeCell ref="F7:F13"/>
    <mergeCell ref="F16:F17"/>
    <mergeCell ref="F26:F28"/>
    <mergeCell ref="F29:F30"/>
    <mergeCell ref="F31:F32"/>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zoomScale="130" zoomScaleNormal="130" topLeftCell="A8" workbookViewId="0">
      <selection activeCell="M32" sqref="M32:R32"/>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spans="18:18">
      <c r="R1" s="14" t="s">
        <v>510</v>
      </c>
    </row>
    <row r="2" ht="42.3" customHeight="1" spans="1:18">
      <c r="A2" s="19" t="s">
        <v>30</v>
      </c>
      <c r="B2" s="19"/>
      <c r="C2" s="19"/>
      <c r="D2" s="19"/>
      <c r="E2" s="19"/>
      <c r="F2" s="19"/>
      <c r="G2" s="19"/>
      <c r="H2" s="19"/>
      <c r="I2" s="19"/>
      <c r="J2" s="19"/>
      <c r="K2" s="19"/>
      <c r="L2" s="19"/>
      <c r="M2" s="19"/>
      <c r="N2" s="19"/>
      <c r="O2" s="19"/>
      <c r="P2" s="19"/>
      <c r="Q2" s="19"/>
      <c r="R2" s="19"/>
    </row>
    <row r="3" ht="23.25" customHeight="1" spans="1:18">
      <c r="A3" s="22" t="s">
        <v>34</v>
      </c>
      <c r="B3" s="22"/>
      <c r="C3" s="22"/>
      <c r="D3" s="22"/>
      <c r="E3" s="22"/>
      <c r="F3" s="22"/>
      <c r="G3" s="22"/>
      <c r="H3" s="22"/>
      <c r="I3" s="22"/>
      <c r="J3" s="22"/>
      <c r="K3" s="22"/>
      <c r="L3" s="22"/>
      <c r="M3" s="22"/>
      <c r="N3" s="22"/>
      <c r="O3" s="22"/>
      <c r="P3" s="22"/>
      <c r="Q3" s="40" t="s">
        <v>35</v>
      </c>
      <c r="R3" s="40"/>
    </row>
    <row r="4" ht="21.6" customHeight="1" spans="1:18">
      <c r="A4" s="23" t="s">
        <v>358</v>
      </c>
      <c r="B4" s="23" t="s">
        <v>359</v>
      </c>
      <c r="C4" s="23" t="s">
        <v>511</v>
      </c>
      <c r="D4" s="23"/>
      <c r="E4" s="23"/>
      <c r="F4" s="23"/>
      <c r="G4" s="23"/>
      <c r="H4" s="23"/>
      <c r="I4" s="23"/>
      <c r="J4" s="23" t="s">
        <v>512</v>
      </c>
      <c r="K4" s="23" t="s">
        <v>513</v>
      </c>
      <c r="L4" s="23"/>
      <c r="M4" s="23"/>
      <c r="N4" s="23"/>
      <c r="O4" s="23"/>
      <c r="P4" s="23"/>
      <c r="Q4" s="23"/>
      <c r="R4" s="23"/>
    </row>
    <row r="5" ht="23.25" customHeight="1" spans="1:18">
      <c r="A5" s="23"/>
      <c r="B5" s="23"/>
      <c r="C5" s="23" t="s">
        <v>397</v>
      </c>
      <c r="D5" s="23" t="s">
        <v>514</v>
      </c>
      <c r="E5" s="23"/>
      <c r="F5" s="23"/>
      <c r="G5" s="23"/>
      <c r="H5" s="23" t="s">
        <v>515</v>
      </c>
      <c r="I5" s="23"/>
      <c r="J5" s="23"/>
      <c r="K5" s="23"/>
      <c r="L5" s="23"/>
      <c r="M5" s="23"/>
      <c r="N5" s="23"/>
      <c r="O5" s="23"/>
      <c r="P5" s="23"/>
      <c r="Q5" s="23"/>
      <c r="R5" s="23"/>
    </row>
    <row r="6" ht="31.05" customHeight="1" spans="1:18">
      <c r="A6" s="23"/>
      <c r="B6" s="23"/>
      <c r="C6" s="23"/>
      <c r="D6" s="23" t="s">
        <v>142</v>
      </c>
      <c r="E6" s="23" t="s">
        <v>516</v>
      </c>
      <c r="F6" s="23" t="s">
        <v>146</v>
      </c>
      <c r="G6" s="23" t="s">
        <v>517</v>
      </c>
      <c r="H6" s="23" t="s">
        <v>163</v>
      </c>
      <c r="I6" s="23" t="s">
        <v>164</v>
      </c>
      <c r="J6" s="23"/>
      <c r="K6" s="23" t="s">
        <v>400</v>
      </c>
      <c r="L6" s="23" t="s">
        <v>401</v>
      </c>
      <c r="M6" s="23" t="s">
        <v>402</v>
      </c>
      <c r="N6" s="23" t="s">
        <v>407</v>
      </c>
      <c r="O6" s="23" t="s">
        <v>403</v>
      </c>
      <c r="P6" s="23" t="s">
        <v>518</v>
      </c>
      <c r="Q6" s="23" t="s">
        <v>519</v>
      </c>
      <c r="R6" s="23" t="s">
        <v>408</v>
      </c>
    </row>
    <row r="7" s="35" customFormat="1" ht="16.35" customHeight="1" spans="1:19">
      <c r="A7" s="36" t="s">
        <v>520</v>
      </c>
      <c r="B7" s="36"/>
      <c r="C7" s="37">
        <v>1342.55</v>
      </c>
      <c r="D7" s="37">
        <v>1342.55</v>
      </c>
      <c r="E7" s="37">
        <v>0</v>
      </c>
      <c r="F7" s="37">
        <v>0</v>
      </c>
      <c r="G7" s="37">
        <v>0</v>
      </c>
      <c r="H7" s="37">
        <v>1014.554264</v>
      </c>
      <c r="I7" s="37">
        <v>931.754264</v>
      </c>
      <c r="J7" s="36"/>
      <c r="K7" s="36"/>
      <c r="L7" s="36"/>
      <c r="M7" s="36"/>
      <c r="N7" s="36"/>
      <c r="O7" s="36"/>
      <c r="P7" s="36"/>
      <c r="Q7" s="36"/>
      <c r="R7" s="36"/>
      <c r="S7"/>
    </row>
    <row r="8" s="35" customFormat="1" ht="19.8" customHeight="1" spans="1:19">
      <c r="A8" s="38" t="s">
        <v>521</v>
      </c>
      <c r="B8" s="38" t="s">
        <v>3</v>
      </c>
      <c r="C8" s="37">
        <v>1342.55</v>
      </c>
      <c r="D8" s="37">
        <v>1342.55</v>
      </c>
      <c r="E8" s="37"/>
      <c r="F8" s="37"/>
      <c r="G8" s="37"/>
      <c r="H8" s="37">
        <v>1014.55</v>
      </c>
      <c r="I8" s="37">
        <v>328</v>
      </c>
      <c r="J8" s="38" t="s">
        <v>522</v>
      </c>
      <c r="K8" s="39" t="s">
        <v>410</v>
      </c>
      <c r="L8" s="39" t="s">
        <v>411</v>
      </c>
      <c r="M8" s="38" t="s">
        <v>523</v>
      </c>
      <c r="N8" s="39" t="s">
        <v>443</v>
      </c>
      <c r="O8" s="38">
        <v>1</v>
      </c>
      <c r="P8" s="39" t="s">
        <v>524</v>
      </c>
      <c r="Q8" s="38" t="s">
        <v>525</v>
      </c>
      <c r="R8" s="39" t="s">
        <v>526</v>
      </c>
      <c r="S8"/>
    </row>
    <row r="9" s="35" customFormat="1" ht="19.8" customHeight="1" spans="1:19">
      <c r="A9" s="38"/>
      <c r="B9" s="38"/>
      <c r="C9" s="37"/>
      <c r="D9" s="37"/>
      <c r="E9" s="37"/>
      <c r="F9" s="37"/>
      <c r="G9" s="37"/>
      <c r="H9" s="37"/>
      <c r="I9" s="37"/>
      <c r="J9" s="38"/>
      <c r="K9" s="39"/>
      <c r="L9" s="39"/>
      <c r="M9" s="38" t="s">
        <v>527</v>
      </c>
      <c r="N9" s="39" t="s">
        <v>443</v>
      </c>
      <c r="O9" s="38">
        <v>12</v>
      </c>
      <c r="P9" s="39" t="s">
        <v>524</v>
      </c>
      <c r="Q9" s="38" t="s">
        <v>525</v>
      </c>
      <c r="R9" s="39" t="s">
        <v>528</v>
      </c>
      <c r="S9"/>
    </row>
    <row r="10" s="35" customFormat="1" ht="19.8" customHeight="1" spans="1:19">
      <c r="A10" s="38"/>
      <c r="B10" s="38"/>
      <c r="C10" s="37"/>
      <c r="D10" s="37"/>
      <c r="E10" s="37"/>
      <c r="F10" s="37"/>
      <c r="G10" s="37"/>
      <c r="H10" s="37"/>
      <c r="I10" s="37"/>
      <c r="J10" s="38"/>
      <c r="K10" s="39"/>
      <c r="L10" s="39"/>
      <c r="M10" s="38" t="s">
        <v>529</v>
      </c>
      <c r="N10" s="39" t="s">
        <v>443</v>
      </c>
      <c r="O10" s="38">
        <v>15</v>
      </c>
      <c r="P10" s="39" t="s">
        <v>524</v>
      </c>
      <c r="Q10" s="38" t="s">
        <v>530</v>
      </c>
      <c r="R10" s="39" t="s">
        <v>531</v>
      </c>
      <c r="S10"/>
    </row>
    <row r="11" s="35" customFormat="1" ht="19.8" customHeight="1" spans="1:19">
      <c r="A11" s="38"/>
      <c r="B11" s="38"/>
      <c r="C11" s="37"/>
      <c r="D11" s="37"/>
      <c r="E11" s="37"/>
      <c r="F11" s="37"/>
      <c r="G11" s="37"/>
      <c r="H11" s="37"/>
      <c r="I11" s="37"/>
      <c r="J11" s="38"/>
      <c r="K11" s="39"/>
      <c r="L11" s="39"/>
      <c r="M11" s="38" t="s">
        <v>532</v>
      </c>
      <c r="N11" s="39" t="s">
        <v>443</v>
      </c>
      <c r="O11" s="38">
        <v>11</v>
      </c>
      <c r="P11" s="39" t="s">
        <v>524</v>
      </c>
      <c r="Q11" s="38" t="s">
        <v>533</v>
      </c>
      <c r="R11" s="39" t="s">
        <v>424</v>
      </c>
      <c r="S11"/>
    </row>
    <row r="12" s="35" customFormat="1" ht="19.8" customHeight="1" spans="1:19">
      <c r="A12" s="38"/>
      <c r="B12" s="38"/>
      <c r="C12" s="37"/>
      <c r="D12" s="37"/>
      <c r="E12" s="37"/>
      <c r="F12" s="37"/>
      <c r="G12" s="37"/>
      <c r="H12" s="37"/>
      <c r="I12" s="37"/>
      <c r="J12" s="38"/>
      <c r="K12" s="39"/>
      <c r="L12" s="39"/>
      <c r="M12" s="38" t="s">
        <v>534</v>
      </c>
      <c r="N12" s="39" t="s">
        <v>443</v>
      </c>
      <c r="O12" s="38">
        <v>30</v>
      </c>
      <c r="P12" s="39" t="s">
        <v>524</v>
      </c>
      <c r="Q12" s="38" t="s">
        <v>535</v>
      </c>
      <c r="R12" s="39" t="s">
        <v>536</v>
      </c>
      <c r="S12"/>
    </row>
    <row r="13" s="35" customFormat="1" ht="19.8" customHeight="1" spans="1:19">
      <c r="A13" s="38"/>
      <c r="B13" s="38"/>
      <c r="C13" s="37"/>
      <c r="D13" s="37"/>
      <c r="E13" s="37"/>
      <c r="F13" s="37"/>
      <c r="G13" s="37"/>
      <c r="H13" s="37"/>
      <c r="I13" s="37"/>
      <c r="J13" s="38"/>
      <c r="K13" s="39"/>
      <c r="L13" s="39"/>
      <c r="M13" s="38" t="s">
        <v>537</v>
      </c>
      <c r="N13" s="39" t="s">
        <v>443</v>
      </c>
      <c r="O13" s="38">
        <v>2</v>
      </c>
      <c r="P13" s="39" t="s">
        <v>524</v>
      </c>
      <c r="Q13" s="38" t="s">
        <v>538</v>
      </c>
      <c r="R13" s="39" t="s">
        <v>424</v>
      </c>
      <c r="S13"/>
    </row>
    <row r="14" s="35" customFormat="1" ht="19.8" customHeight="1" spans="1:19">
      <c r="A14" s="38"/>
      <c r="B14" s="38"/>
      <c r="C14" s="37"/>
      <c r="D14" s="37"/>
      <c r="E14" s="37"/>
      <c r="F14" s="37"/>
      <c r="G14" s="37"/>
      <c r="H14" s="37"/>
      <c r="I14" s="37"/>
      <c r="J14" s="38"/>
      <c r="K14" s="39"/>
      <c r="L14" s="39"/>
      <c r="M14" s="38" t="s">
        <v>539</v>
      </c>
      <c r="N14" s="39" t="s">
        <v>443</v>
      </c>
      <c r="O14" s="38">
        <v>8</v>
      </c>
      <c r="P14" s="39" t="s">
        <v>524</v>
      </c>
      <c r="Q14" s="38" t="s">
        <v>525</v>
      </c>
      <c r="R14" s="39" t="s">
        <v>536</v>
      </c>
      <c r="S14"/>
    </row>
    <row r="15" s="35" customFormat="1" ht="19.8" customHeight="1" spans="1:19">
      <c r="A15" s="38"/>
      <c r="B15" s="38"/>
      <c r="C15" s="37"/>
      <c r="D15" s="37"/>
      <c r="E15" s="37"/>
      <c r="F15" s="37"/>
      <c r="G15" s="37"/>
      <c r="H15" s="37"/>
      <c r="I15" s="37"/>
      <c r="J15" s="38"/>
      <c r="K15" s="39"/>
      <c r="L15" s="39"/>
      <c r="M15" s="38" t="s">
        <v>540</v>
      </c>
      <c r="N15" s="39" t="s">
        <v>443</v>
      </c>
      <c r="O15" s="38">
        <v>143</v>
      </c>
      <c r="P15" s="39" t="s">
        <v>541</v>
      </c>
      <c r="Q15" s="38" t="s">
        <v>525</v>
      </c>
      <c r="R15" s="39" t="s">
        <v>542</v>
      </c>
      <c r="S15"/>
    </row>
    <row r="16" s="35" customFormat="1" ht="19.8" customHeight="1" spans="1:19">
      <c r="A16" s="38"/>
      <c r="B16" s="38"/>
      <c r="C16" s="37"/>
      <c r="D16" s="37"/>
      <c r="E16" s="37"/>
      <c r="F16" s="37"/>
      <c r="G16" s="37"/>
      <c r="H16" s="37"/>
      <c r="I16" s="37"/>
      <c r="J16" s="38"/>
      <c r="K16" s="39"/>
      <c r="L16" s="39"/>
      <c r="M16" s="38" t="s">
        <v>543</v>
      </c>
      <c r="N16" s="39" t="s">
        <v>443</v>
      </c>
      <c r="O16" s="38">
        <v>10</v>
      </c>
      <c r="P16" s="39" t="s">
        <v>541</v>
      </c>
      <c r="Q16" s="38" t="s">
        <v>525</v>
      </c>
      <c r="R16" s="39" t="s">
        <v>544</v>
      </c>
      <c r="S16"/>
    </row>
    <row r="17" s="35" customFormat="1" ht="19.8" customHeight="1" spans="1:19">
      <c r="A17" s="38"/>
      <c r="B17" s="38"/>
      <c r="C17" s="37"/>
      <c r="D17" s="37"/>
      <c r="E17" s="37"/>
      <c r="F17" s="37"/>
      <c r="G17" s="37"/>
      <c r="H17" s="37"/>
      <c r="I17" s="37"/>
      <c r="J17" s="38"/>
      <c r="K17" s="39"/>
      <c r="L17" s="39" t="s">
        <v>431</v>
      </c>
      <c r="M17" s="38" t="s">
        <v>545</v>
      </c>
      <c r="N17" s="39" t="s">
        <v>443</v>
      </c>
      <c r="O17" s="38">
        <v>100</v>
      </c>
      <c r="P17" s="39" t="s">
        <v>421</v>
      </c>
      <c r="Q17" s="38" t="s">
        <v>546</v>
      </c>
      <c r="R17" s="39" t="s">
        <v>547</v>
      </c>
      <c r="S17"/>
    </row>
    <row r="18" s="35" customFormat="1" ht="19.8" customHeight="1" spans="1:19">
      <c r="A18" s="38"/>
      <c r="B18" s="38"/>
      <c r="C18" s="37"/>
      <c r="D18" s="37"/>
      <c r="E18" s="37"/>
      <c r="F18" s="37"/>
      <c r="G18" s="37"/>
      <c r="H18" s="37"/>
      <c r="I18" s="37"/>
      <c r="J18" s="38"/>
      <c r="K18" s="39"/>
      <c r="L18" s="39"/>
      <c r="M18" s="38" t="s">
        <v>548</v>
      </c>
      <c r="N18" s="39" t="s">
        <v>443</v>
      </c>
      <c r="O18" s="38">
        <v>20</v>
      </c>
      <c r="P18" s="39" t="s">
        <v>524</v>
      </c>
      <c r="Q18" s="38" t="s">
        <v>549</v>
      </c>
      <c r="R18" s="39" t="s">
        <v>531</v>
      </c>
      <c r="S18"/>
    </row>
    <row r="19" s="35" customFormat="1" ht="19.8" customHeight="1" spans="1:19">
      <c r="A19" s="38"/>
      <c r="B19" s="38"/>
      <c r="C19" s="37"/>
      <c r="D19" s="37"/>
      <c r="E19" s="37"/>
      <c r="F19" s="37"/>
      <c r="G19" s="37"/>
      <c r="H19" s="37"/>
      <c r="I19" s="37"/>
      <c r="J19" s="38"/>
      <c r="K19" s="39"/>
      <c r="L19" s="39" t="s">
        <v>437</v>
      </c>
      <c r="M19" s="38" t="s">
        <v>550</v>
      </c>
      <c r="N19" s="39" t="s">
        <v>443</v>
      </c>
      <c r="O19" s="38" t="s">
        <v>439</v>
      </c>
      <c r="P19" s="39" t="s">
        <v>442</v>
      </c>
      <c r="Q19" s="38" t="s">
        <v>440</v>
      </c>
      <c r="R19" s="39" t="s">
        <v>551</v>
      </c>
      <c r="S19"/>
    </row>
    <row r="20" s="35" customFormat="1" ht="19.8" customHeight="1" spans="1:19">
      <c r="A20" s="38"/>
      <c r="B20" s="38"/>
      <c r="C20" s="37"/>
      <c r="D20" s="37"/>
      <c r="E20" s="37"/>
      <c r="F20" s="37"/>
      <c r="G20" s="37"/>
      <c r="H20" s="37"/>
      <c r="I20" s="37"/>
      <c r="J20" s="38"/>
      <c r="K20" s="39"/>
      <c r="L20" s="39"/>
      <c r="M20" s="38" t="s">
        <v>438</v>
      </c>
      <c r="N20" s="39" t="s">
        <v>443</v>
      </c>
      <c r="O20" s="38" t="s">
        <v>439</v>
      </c>
      <c r="P20" s="39" t="s">
        <v>442</v>
      </c>
      <c r="Q20" s="38" t="s">
        <v>440</v>
      </c>
      <c r="R20" s="39" t="s">
        <v>552</v>
      </c>
      <c r="S20"/>
    </row>
    <row r="21" s="35" customFormat="1" ht="19.8" customHeight="1" spans="1:19">
      <c r="A21" s="38"/>
      <c r="B21" s="38"/>
      <c r="C21" s="37"/>
      <c r="D21" s="37"/>
      <c r="E21" s="37"/>
      <c r="F21" s="37"/>
      <c r="G21" s="37"/>
      <c r="H21" s="37"/>
      <c r="I21" s="37"/>
      <c r="J21" s="38"/>
      <c r="K21" s="39"/>
      <c r="L21" s="39"/>
      <c r="M21" s="38" t="s">
        <v>553</v>
      </c>
      <c r="N21" s="39" t="s">
        <v>443</v>
      </c>
      <c r="O21" s="38" t="s">
        <v>439</v>
      </c>
      <c r="P21" s="39" t="s">
        <v>442</v>
      </c>
      <c r="Q21" s="38" t="s">
        <v>440</v>
      </c>
      <c r="R21" s="39" t="s">
        <v>554</v>
      </c>
      <c r="S21"/>
    </row>
    <row r="22" s="35" customFormat="1" ht="19.8" customHeight="1" spans="1:19">
      <c r="A22" s="38"/>
      <c r="B22" s="38"/>
      <c r="C22" s="37"/>
      <c r="D22" s="37"/>
      <c r="E22" s="37"/>
      <c r="F22" s="37"/>
      <c r="G22" s="37"/>
      <c r="H22" s="37"/>
      <c r="I22" s="37"/>
      <c r="J22" s="38"/>
      <c r="K22" s="39" t="s">
        <v>447</v>
      </c>
      <c r="L22" s="39" t="s">
        <v>448</v>
      </c>
      <c r="M22" s="38" t="s">
        <v>555</v>
      </c>
      <c r="N22" s="39" t="s">
        <v>443</v>
      </c>
      <c r="O22" s="38">
        <v>94</v>
      </c>
      <c r="P22" s="39" t="s">
        <v>476</v>
      </c>
      <c r="Q22" s="38" t="s">
        <v>509</v>
      </c>
      <c r="R22" s="39" t="s">
        <v>556</v>
      </c>
      <c r="S22"/>
    </row>
    <row r="23" s="35" customFormat="1" ht="19.8" customHeight="1" spans="1:19">
      <c r="A23" s="38"/>
      <c r="B23" s="38"/>
      <c r="C23" s="37"/>
      <c r="D23" s="37"/>
      <c r="E23" s="37"/>
      <c r="F23" s="37"/>
      <c r="G23" s="37"/>
      <c r="H23" s="37"/>
      <c r="I23" s="37"/>
      <c r="J23" s="38"/>
      <c r="K23" s="39"/>
      <c r="L23" s="39"/>
      <c r="M23" s="38" t="s">
        <v>488</v>
      </c>
      <c r="N23" s="39" t="s">
        <v>443</v>
      </c>
      <c r="O23" s="38">
        <v>150</v>
      </c>
      <c r="P23" s="39" t="s">
        <v>476</v>
      </c>
      <c r="Q23" s="38" t="s">
        <v>557</v>
      </c>
      <c r="R23" s="39" t="s">
        <v>558</v>
      </c>
      <c r="S23"/>
    </row>
    <row r="24" s="35" customFormat="1" ht="19.8" customHeight="1" spans="1:19">
      <c r="A24" s="38"/>
      <c r="B24" s="38"/>
      <c r="C24" s="37"/>
      <c r="D24" s="37"/>
      <c r="E24" s="37"/>
      <c r="F24" s="37"/>
      <c r="G24" s="37"/>
      <c r="H24" s="37"/>
      <c r="I24" s="37"/>
      <c r="J24" s="38"/>
      <c r="K24" s="39"/>
      <c r="L24" s="39"/>
      <c r="M24" s="38" t="s">
        <v>176</v>
      </c>
      <c r="N24" s="39" t="s">
        <v>443</v>
      </c>
      <c r="O24" s="38">
        <v>84</v>
      </c>
      <c r="P24" s="39" t="s">
        <v>476</v>
      </c>
      <c r="Q24" s="38" t="s">
        <v>509</v>
      </c>
      <c r="R24" s="39" t="s">
        <v>559</v>
      </c>
      <c r="S24"/>
    </row>
    <row r="25" s="35" customFormat="1" ht="19.8" customHeight="1" spans="1:19">
      <c r="A25" s="38"/>
      <c r="B25" s="38"/>
      <c r="C25" s="37"/>
      <c r="D25" s="37"/>
      <c r="E25" s="37"/>
      <c r="F25" s="37"/>
      <c r="G25" s="37"/>
      <c r="H25" s="37"/>
      <c r="I25" s="37"/>
      <c r="J25" s="38"/>
      <c r="K25" s="39"/>
      <c r="L25" s="39" t="s">
        <v>455</v>
      </c>
      <c r="M25" s="38" t="s">
        <v>560</v>
      </c>
      <c r="N25" s="39" t="s">
        <v>454</v>
      </c>
      <c r="O25" s="38" t="s">
        <v>500</v>
      </c>
      <c r="P25" s="39" t="s">
        <v>453</v>
      </c>
      <c r="Q25" s="38" t="s">
        <v>561</v>
      </c>
      <c r="R25" s="39" t="s">
        <v>562</v>
      </c>
      <c r="S25"/>
    </row>
    <row r="26" s="35" customFormat="1" ht="19.8" customHeight="1" spans="1:19">
      <c r="A26" s="38"/>
      <c r="B26" s="38"/>
      <c r="C26" s="37"/>
      <c r="D26" s="37"/>
      <c r="E26" s="37"/>
      <c r="F26" s="37"/>
      <c r="G26" s="37"/>
      <c r="H26" s="37"/>
      <c r="I26" s="37"/>
      <c r="J26" s="38"/>
      <c r="K26" s="39"/>
      <c r="L26" s="39"/>
      <c r="M26" s="38" t="s">
        <v>563</v>
      </c>
      <c r="N26" s="39" t="s">
        <v>454</v>
      </c>
      <c r="O26" s="38" t="s">
        <v>450</v>
      </c>
      <c r="P26" s="39" t="s">
        <v>453</v>
      </c>
      <c r="Q26" s="38" t="s">
        <v>564</v>
      </c>
      <c r="R26" s="39" t="s">
        <v>562</v>
      </c>
      <c r="S26"/>
    </row>
    <row r="27" s="35" customFormat="1" ht="19.8" customHeight="1" spans="1:19">
      <c r="A27" s="38"/>
      <c r="B27" s="38"/>
      <c r="C27" s="37"/>
      <c r="D27" s="37"/>
      <c r="E27" s="37"/>
      <c r="F27" s="37"/>
      <c r="G27" s="37"/>
      <c r="H27" s="37"/>
      <c r="I27" s="37"/>
      <c r="J27" s="38"/>
      <c r="K27" s="39"/>
      <c r="L27" s="39"/>
      <c r="M27" s="38" t="s">
        <v>565</v>
      </c>
      <c r="N27" s="39" t="s">
        <v>454</v>
      </c>
      <c r="O27" s="38" t="s">
        <v>457</v>
      </c>
      <c r="P27" s="39" t="s">
        <v>453</v>
      </c>
      <c r="Q27" s="38" t="s">
        <v>566</v>
      </c>
      <c r="R27" s="39" t="s">
        <v>562</v>
      </c>
      <c r="S27"/>
    </row>
    <row r="28" s="35" customFormat="1" ht="19.8" customHeight="1" spans="1:19">
      <c r="A28" s="38"/>
      <c r="B28" s="38"/>
      <c r="C28" s="37"/>
      <c r="D28" s="37"/>
      <c r="E28" s="37"/>
      <c r="F28" s="37"/>
      <c r="G28" s="37"/>
      <c r="H28" s="37"/>
      <c r="I28" s="37"/>
      <c r="J28" s="38"/>
      <c r="K28" s="39"/>
      <c r="L28" s="39"/>
      <c r="M28" s="38" t="s">
        <v>567</v>
      </c>
      <c r="N28" s="39" t="s">
        <v>454</v>
      </c>
      <c r="O28" s="38" t="s">
        <v>461</v>
      </c>
      <c r="P28" s="39" t="s">
        <v>453</v>
      </c>
      <c r="Q28" s="38" t="s">
        <v>568</v>
      </c>
      <c r="R28" s="39" t="s">
        <v>562</v>
      </c>
      <c r="S28"/>
    </row>
    <row r="29" s="35" customFormat="1" ht="19.55" customHeight="1" spans="1:19">
      <c r="A29" s="38"/>
      <c r="B29" s="38"/>
      <c r="C29" s="37"/>
      <c r="D29" s="37"/>
      <c r="E29" s="37"/>
      <c r="F29" s="37"/>
      <c r="G29" s="37"/>
      <c r="H29" s="37"/>
      <c r="I29" s="37"/>
      <c r="J29" s="38"/>
      <c r="K29" s="39"/>
      <c r="L29" s="39" t="s">
        <v>459</v>
      </c>
      <c r="M29" s="38" t="s">
        <v>464</v>
      </c>
      <c r="N29" s="39" t="s">
        <v>464</v>
      </c>
      <c r="O29" s="38" t="s">
        <v>464</v>
      </c>
      <c r="P29" s="39" t="s">
        <v>464</v>
      </c>
      <c r="Q29" s="38" t="s">
        <v>464</v>
      </c>
      <c r="R29" s="39" t="s">
        <v>464</v>
      </c>
      <c r="S29"/>
    </row>
    <row r="30" s="35" customFormat="1" ht="19.55" customHeight="1" spans="1:19">
      <c r="A30" s="38"/>
      <c r="B30" s="38"/>
      <c r="C30" s="37"/>
      <c r="D30" s="37"/>
      <c r="E30" s="37"/>
      <c r="F30" s="37"/>
      <c r="G30" s="37"/>
      <c r="H30" s="37"/>
      <c r="I30" s="37"/>
      <c r="J30" s="38"/>
      <c r="K30" s="39"/>
      <c r="L30" s="39" t="s">
        <v>463</v>
      </c>
      <c r="M30" s="38" t="s">
        <v>464</v>
      </c>
      <c r="N30" s="39" t="s">
        <v>464</v>
      </c>
      <c r="O30" s="38" t="s">
        <v>464</v>
      </c>
      <c r="P30" s="39" t="s">
        <v>464</v>
      </c>
      <c r="Q30" s="38" t="s">
        <v>464</v>
      </c>
      <c r="R30" s="39" t="s">
        <v>464</v>
      </c>
      <c r="S30"/>
    </row>
    <row r="31" s="35" customFormat="1" ht="19.8" customHeight="1" spans="1:19">
      <c r="A31" s="38"/>
      <c r="B31" s="38"/>
      <c r="C31" s="37"/>
      <c r="D31" s="37"/>
      <c r="E31" s="37"/>
      <c r="F31" s="37"/>
      <c r="G31" s="37"/>
      <c r="H31" s="37"/>
      <c r="I31" s="37"/>
      <c r="J31" s="38"/>
      <c r="K31" s="39" t="s">
        <v>465</v>
      </c>
      <c r="L31" s="39" t="s">
        <v>466</v>
      </c>
      <c r="M31" s="38" t="s">
        <v>467</v>
      </c>
      <c r="N31" s="39" t="s">
        <v>470</v>
      </c>
      <c r="O31" s="38">
        <v>95</v>
      </c>
      <c r="P31" s="39" t="s">
        <v>421</v>
      </c>
      <c r="Q31" s="38" t="s">
        <v>569</v>
      </c>
      <c r="R31" s="39" t="s">
        <v>469</v>
      </c>
      <c r="S31"/>
    </row>
    <row r="32" s="35" customFormat="1" ht="19.8" customHeight="1" spans="1:19">
      <c r="A32" s="38"/>
      <c r="B32" s="38"/>
      <c r="C32" s="37"/>
      <c r="D32" s="37"/>
      <c r="E32" s="37"/>
      <c r="F32" s="37"/>
      <c r="G32" s="37"/>
      <c r="H32" s="37"/>
      <c r="I32" s="37"/>
      <c r="J32" s="38"/>
      <c r="K32" s="39" t="s">
        <v>471</v>
      </c>
      <c r="L32" s="39" t="s">
        <v>472</v>
      </c>
      <c r="M32" s="38" t="s">
        <v>570</v>
      </c>
      <c r="N32" s="39" t="s">
        <v>443</v>
      </c>
      <c r="O32" s="38">
        <v>1342.55</v>
      </c>
      <c r="P32" s="39" t="s">
        <v>476</v>
      </c>
      <c r="Q32" s="38" t="s">
        <v>509</v>
      </c>
      <c r="R32" s="39" t="s">
        <v>475</v>
      </c>
      <c r="S32"/>
    </row>
    <row r="33" s="35" customFormat="1" ht="19.55" customHeight="1" spans="1:19">
      <c r="A33" s="38"/>
      <c r="B33" s="38"/>
      <c r="C33" s="37"/>
      <c r="D33" s="37"/>
      <c r="E33" s="37"/>
      <c r="F33" s="37"/>
      <c r="G33" s="37"/>
      <c r="H33" s="37"/>
      <c r="I33" s="37"/>
      <c r="J33" s="38"/>
      <c r="K33" s="39"/>
      <c r="L33" s="39" t="s">
        <v>477</v>
      </c>
      <c r="M33" s="38"/>
      <c r="N33" s="39"/>
      <c r="O33" s="38"/>
      <c r="P33" s="39"/>
      <c r="Q33" s="38"/>
      <c r="R33" s="39"/>
      <c r="S33"/>
    </row>
    <row r="34" s="35" customFormat="1" ht="19.55" customHeight="1" spans="1:19">
      <c r="A34" s="38"/>
      <c r="B34" s="38"/>
      <c r="C34" s="37"/>
      <c r="D34" s="37"/>
      <c r="E34" s="37"/>
      <c r="F34" s="37"/>
      <c r="G34" s="37"/>
      <c r="H34" s="37"/>
      <c r="I34" s="37"/>
      <c r="J34" s="38"/>
      <c r="K34" s="39"/>
      <c r="L34" s="39" t="s">
        <v>478</v>
      </c>
      <c r="M34" s="38"/>
      <c r="N34" s="39"/>
      <c r="O34" s="38"/>
      <c r="P34" s="39"/>
      <c r="Q34" s="38"/>
      <c r="R34" s="39"/>
      <c r="S34"/>
    </row>
  </sheetData>
  <mergeCells count="30">
    <mergeCell ref="A2:R2"/>
    <mergeCell ref="A3:P3"/>
    <mergeCell ref="Q3:R3"/>
    <mergeCell ref="C4:I4"/>
    <mergeCell ref="D5:G5"/>
    <mergeCell ref="H5:I5"/>
    <mergeCell ref="A7:B7"/>
    <mergeCell ref="A4:A6"/>
    <mergeCell ref="A8:A34"/>
    <mergeCell ref="B4:B6"/>
    <mergeCell ref="B8:B34"/>
    <mergeCell ref="C5:C6"/>
    <mergeCell ref="C8:C34"/>
    <mergeCell ref="D8:D34"/>
    <mergeCell ref="E8:E34"/>
    <mergeCell ref="F8:F34"/>
    <mergeCell ref="G8:G34"/>
    <mergeCell ref="H8:H34"/>
    <mergeCell ref="I8:I34"/>
    <mergeCell ref="J4:J6"/>
    <mergeCell ref="J8:J34"/>
    <mergeCell ref="K8:K21"/>
    <mergeCell ref="K22:K30"/>
    <mergeCell ref="K32:K34"/>
    <mergeCell ref="L8:L16"/>
    <mergeCell ref="L17:L18"/>
    <mergeCell ref="L19:L21"/>
    <mergeCell ref="L22:L24"/>
    <mergeCell ref="L25:L28"/>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zoomScale="130" zoomScaleNormal="130" workbookViewId="0">
      <selection activeCell="D8" sqref="D8"/>
    </sheetView>
  </sheetViews>
  <sheetFormatPr defaultColWidth="8.33333333333333" defaultRowHeight="24" customHeight="1" outlineLevelCol="4"/>
  <cols>
    <col min="1" max="1" width="44.6666666666667" style="18" customWidth="1"/>
    <col min="2" max="2" width="17.6666666666667" style="18" customWidth="1"/>
    <col min="3" max="3" width="19.4416666666667" style="18" customWidth="1"/>
    <col min="4" max="4" width="13.8833333333333" style="18" customWidth="1"/>
    <col min="5" max="256" width="8.33333333333333" style="18"/>
    <col min="257" max="257" width="38.5583333333333" style="18" customWidth="1"/>
    <col min="258" max="258" width="17.6666666666667" style="18" customWidth="1"/>
    <col min="259" max="259" width="19.4416666666667" style="18" customWidth="1"/>
    <col min="260" max="260" width="13.8833333333333" style="18" customWidth="1"/>
    <col min="261" max="512" width="8.33333333333333" style="18"/>
    <col min="513" max="513" width="38.5583333333333" style="18" customWidth="1"/>
    <col min="514" max="514" width="17.6666666666667" style="18" customWidth="1"/>
    <col min="515" max="515" width="19.4416666666667" style="18" customWidth="1"/>
    <col min="516" max="516" width="13.8833333333333" style="18" customWidth="1"/>
    <col min="517" max="768" width="8.33333333333333" style="18"/>
    <col min="769" max="769" width="38.5583333333333" style="18" customWidth="1"/>
    <col min="770" max="770" width="17.6666666666667" style="18" customWidth="1"/>
    <col min="771" max="771" width="19.4416666666667" style="18" customWidth="1"/>
    <col min="772" max="772" width="13.8833333333333" style="18" customWidth="1"/>
    <col min="773" max="1024" width="8.33333333333333" style="18"/>
    <col min="1025" max="1025" width="38.5583333333333" style="18" customWidth="1"/>
    <col min="1026" max="1026" width="17.6666666666667" style="18" customWidth="1"/>
    <col min="1027" max="1027" width="19.4416666666667" style="18" customWidth="1"/>
    <col min="1028" max="1028" width="13.8833333333333" style="18" customWidth="1"/>
    <col min="1029" max="1280" width="8.33333333333333" style="18"/>
    <col min="1281" max="1281" width="38.5583333333333" style="18" customWidth="1"/>
    <col min="1282" max="1282" width="17.6666666666667" style="18" customWidth="1"/>
    <col min="1283" max="1283" width="19.4416666666667" style="18" customWidth="1"/>
    <col min="1284" max="1284" width="13.8833333333333" style="18" customWidth="1"/>
    <col min="1285" max="1536" width="8.33333333333333" style="18"/>
    <col min="1537" max="1537" width="38.5583333333333" style="18" customWidth="1"/>
    <col min="1538" max="1538" width="17.6666666666667" style="18" customWidth="1"/>
    <col min="1539" max="1539" width="19.4416666666667" style="18" customWidth="1"/>
    <col min="1540" max="1540" width="13.8833333333333" style="18" customWidth="1"/>
    <col min="1541" max="1792" width="8.33333333333333" style="18"/>
    <col min="1793" max="1793" width="38.5583333333333" style="18" customWidth="1"/>
    <col min="1794" max="1794" width="17.6666666666667" style="18" customWidth="1"/>
    <col min="1795" max="1795" width="19.4416666666667" style="18" customWidth="1"/>
    <col min="1796" max="1796" width="13.8833333333333" style="18" customWidth="1"/>
    <col min="1797" max="2048" width="8.33333333333333" style="18"/>
    <col min="2049" max="2049" width="38.5583333333333" style="18" customWidth="1"/>
    <col min="2050" max="2050" width="17.6666666666667" style="18" customWidth="1"/>
    <col min="2051" max="2051" width="19.4416666666667" style="18" customWidth="1"/>
    <col min="2052" max="2052" width="13.8833333333333" style="18" customWidth="1"/>
    <col min="2053" max="2304" width="8.33333333333333" style="18"/>
    <col min="2305" max="2305" width="38.5583333333333" style="18" customWidth="1"/>
    <col min="2306" max="2306" width="17.6666666666667" style="18" customWidth="1"/>
    <col min="2307" max="2307" width="19.4416666666667" style="18" customWidth="1"/>
    <col min="2308" max="2308" width="13.8833333333333" style="18" customWidth="1"/>
    <col min="2309" max="2560" width="8.33333333333333" style="18"/>
    <col min="2561" max="2561" width="38.5583333333333" style="18" customWidth="1"/>
    <col min="2562" max="2562" width="17.6666666666667" style="18" customWidth="1"/>
    <col min="2563" max="2563" width="19.4416666666667" style="18" customWidth="1"/>
    <col min="2564" max="2564" width="13.8833333333333" style="18" customWidth="1"/>
    <col min="2565" max="2816" width="8.33333333333333" style="18"/>
    <col min="2817" max="2817" width="38.5583333333333" style="18" customWidth="1"/>
    <col min="2818" max="2818" width="17.6666666666667" style="18" customWidth="1"/>
    <col min="2819" max="2819" width="19.4416666666667" style="18" customWidth="1"/>
    <col min="2820" max="2820" width="13.8833333333333" style="18" customWidth="1"/>
    <col min="2821" max="3072" width="8.33333333333333" style="18"/>
    <col min="3073" max="3073" width="38.5583333333333" style="18" customWidth="1"/>
    <col min="3074" max="3074" width="17.6666666666667" style="18" customWidth="1"/>
    <col min="3075" max="3075" width="19.4416666666667" style="18" customWidth="1"/>
    <col min="3076" max="3076" width="13.8833333333333" style="18" customWidth="1"/>
    <col min="3077" max="3328" width="8.33333333333333" style="18"/>
    <col min="3329" max="3329" width="38.5583333333333" style="18" customWidth="1"/>
    <col min="3330" max="3330" width="17.6666666666667" style="18" customWidth="1"/>
    <col min="3331" max="3331" width="19.4416666666667" style="18" customWidth="1"/>
    <col min="3332" max="3332" width="13.8833333333333" style="18" customWidth="1"/>
    <col min="3333" max="3584" width="8.33333333333333" style="18"/>
    <col min="3585" max="3585" width="38.5583333333333" style="18" customWidth="1"/>
    <col min="3586" max="3586" width="17.6666666666667" style="18" customWidth="1"/>
    <col min="3587" max="3587" width="19.4416666666667" style="18" customWidth="1"/>
    <col min="3588" max="3588" width="13.8833333333333" style="18" customWidth="1"/>
    <col min="3589" max="3840" width="8.33333333333333" style="18"/>
    <col min="3841" max="3841" width="38.5583333333333" style="18" customWidth="1"/>
    <col min="3842" max="3842" width="17.6666666666667" style="18" customWidth="1"/>
    <col min="3843" max="3843" width="19.4416666666667" style="18" customWidth="1"/>
    <col min="3844" max="3844" width="13.8833333333333" style="18" customWidth="1"/>
    <col min="3845" max="4096" width="8.33333333333333" style="18"/>
    <col min="4097" max="4097" width="38.5583333333333" style="18" customWidth="1"/>
    <col min="4098" max="4098" width="17.6666666666667" style="18" customWidth="1"/>
    <col min="4099" max="4099" width="19.4416666666667" style="18" customWidth="1"/>
    <col min="4100" max="4100" width="13.8833333333333" style="18" customWidth="1"/>
    <col min="4101" max="4352" width="8.33333333333333" style="18"/>
    <col min="4353" max="4353" width="38.5583333333333" style="18" customWidth="1"/>
    <col min="4354" max="4354" width="17.6666666666667" style="18" customWidth="1"/>
    <col min="4355" max="4355" width="19.4416666666667" style="18" customWidth="1"/>
    <col min="4356" max="4356" width="13.8833333333333" style="18" customWidth="1"/>
    <col min="4357" max="4608" width="8.33333333333333" style="18"/>
    <col min="4609" max="4609" width="38.5583333333333" style="18" customWidth="1"/>
    <col min="4610" max="4610" width="17.6666666666667" style="18" customWidth="1"/>
    <col min="4611" max="4611" width="19.4416666666667" style="18" customWidth="1"/>
    <col min="4612" max="4612" width="13.8833333333333" style="18" customWidth="1"/>
    <col min="4613" max="4864" width="8.33333333333333" style="18"/>
    <col min="4865" max="4865" width="38.5583333333333" style="18" customWidth="1"/>
    <col min="4866" max="4866" width="17.6666666666667" style="18" customWidth="1"/>
    <col min="4867" max="4867" width="19.4416666666667" style="18" customWidth="1"/>
    <col min="4868" max="4868" width="13.8833333333333" style="18" customWidth="1"/>
    <col min="4869" max="5120" width="8.33333333333333" style="18"/>
    <col min="5121" max="5121" width="38.5583333333333" style="18" customWidth="1"/>
    <col min="5122" max="5122" width="17.6666666666667" style="18" customWidth="1"/>
    <col min="5123" max="5123" width="19.4416666666667" style="18" customWidth="1"/>
    <col min="5124" max="5124" width="13.8833333333333" style="18" customWidth="1"/>
    <col min="5125" max="5376" width="8.33333333333333" style="18"/>
    <col min="5377" max="5377" width="38.5583333333333" style="18" customWidth="1"/>
    <col min="5378" max="5378" width="17.6666666666667" style="18" customWidth="1"/>
    <col min="5379" max="5379" width="19.4416666666667" style="18" customWidth="1"/>
    <col min="5380" max="5380" width="13.8833333333333" style="18" customWidth="1"/>
    <col min="5381" max="5632" width="8.33333333333333" style="18"/>
    <col min="5633" max="5633" width="38.5583333333333" style="18" customWidth="1"/>
    <col min="5634" max="5634" width="17.6666666666667" style="18" customWidth="1"/>
    <col min="5635" max="5635" width="19.4416666666667" style="18" customWidth="1"/>
    <col min="5636" max="5636" width="13.8833333333333" style="18" customWidth="1"/>
    <col min="5637" max="5888" width="8.33333333333333" style="18"/>
    <col min="5889" max="5889" width="38.5583333333333" style="18" customWidth="1"/>
    <col min="5890" max="5890" width="17.6666666666667" style="18" customWidth="1"/>
    <col min="5891" max="5891" width="19.4416666666667" style="18" customWidth="1"/>
    <col min="5892" max="5892" width="13.8833333333333" style="18" customWidth="1"/>
    <col min="5893" max="6144" width="8.33333333333333" style="18"/>
    <col min="6145" max="6145" width="38.5583333333333" style="18" customWidth="1"/>
    <col min="6146" max="6146" width="17.6666666666667" style="18" customWidth="1"/>
    <col min="6147" max="6147" width="19.4416666666667" style="18" customWidth="1"/>
    <col min="6148" max="6148" width="13.8833333333333" style="18" customWidth="1"/>
    <col min="6149" max="6400" width="8.33333333333333" style="18"/>
    <col min="6401" max="6401" width="38.5583333333333" style="18" customWidth="1"/>
    <col min="6402" max="6402" width="17.6666666666667" style="18" customWidth="1"/>
    <col min="6403" max="6403" width="19.4416666666667" style="18" customWidth="1"/>
    <col min="6404" max="6404" width="13.8833333333333" style="18" customWidth="1"/>
    <col min="6405" max="6656" width="8.33333333333333" style="18"/>
    <col min="6657" max="6657" width="38.5583333333333" style="18" customWidth="1"/>
    <col min="6658" max="6658" width="17.6666666666667" style="18" customWidth="1"/>
    <col min="6659" max="6659" width="19.4416666666667" style="18" customWidth="1"/>
    <col min="6660" max="6660" width="13.8833333333333" style="18" customWidth="1"/>
    <col min="6661" max="6912" width="8.33333333333333" style="18"/>
    <col min="6913" max="6913" width="38.5583333333333" style="18" customWidth="1"/>
    <col min="6914" max="6914" width="17.6666666666667" style="18" customWidth="1"/>
    <col min="6915" max="6915" width="19.4416666666667" style="18" customWidth="1"/>
    <col min="6916" max="6916" width="13.8833333333333" style="18" customWidth="1"/>
    <col min="6917" max="7168" width="8.33333333333333" style="18"/>
    <col min="7169" max="7169" width="38.5583333333333" style="18" customWidth="1"/>
    <col min="7170" max="7170" width="17.6666666666667" style="18" customWidth="1"/>
    <col min="7171" max="7171" width="19.4416666666667" style="18" customWidth="1"/>
    <col min="7172" max="7172" width="13.8833333333333" style="18" customWidth="1"/>
    <col min="7173" max="7424" width="8.33333333333333" style="18"/>
    <col min="7425" max="7425" width="38.5583333333333" style="18" customWidth="1"/>
    <col min="7426" max="7426" width="17.6666666666667" style="18" customWidth="1"/>
    <col min="7427" max="7427" width="19.4416666666667" style="18" customWidth="1"/>
    <col min="7428" max="7428" width="13.8833333333333" style="18" customWidth="1"/>
    <col min="7429" max="7680" width="8.33333333333333" style="18"/>
    <col min="7681" max="7681" width="38.5583333333333" style="18" customWidth="1"/>
    <col min="7682" max="7682" width="17.6666666666667" style="18" customWidth="1"/>
    <col min="7683" max="7683" width="19.4416666666667" style="18" customWidth="1"/>
    <col min="7684" max="7684" width="13.8833333333333" style="18" customWidth="1"/>
    <col min="7685" max="7936" width="8.33333333333333" style="18"/>
    <col min="7937" max="7937" width="38.5583333333333" style="18" customWidth="1"/>
    <col min="7938" max="7938" width="17.6666666666667" style="18" customWidth="1"/>
    <col min="7939" max="7939" width="19.4416666666667" style="18" customWidth="1"/>
    <col min="7940" max="7940" width="13.8833333333333" style="18" customWidth="1"/>
    <col min="7941" max="8192" width="8.33333333333333" style="18"/>
    <col min="8193" max="8193" width="38.5583333333333" style="18" customWidth="1"/>
    <col min="8194" max="8194" width="17.6666666666667" style="18" customWidth="1"/>
    <col min="8195" max="8195" width="19.4416666666667" style="18" customWidth="1"/>
    <col min="8196" max="8196" width="13.8833333333333" style="18" customWidth="1"/>
    <col min="8197" max="8448" width="8.33333333333333" style="18"/>
    <col min="8449" max="8449" width="38.5583333333333" style="18" customWidth="1"/>
    <col min="8450" max="8450" width="17.6666666666667" style="18" customWidth="1"/>
    <col min="8451" max="8451" width="19.4416666666667" style="18" customWidth="1"/>
    <col min="8452" max="8452" width="13.8833333333333" style="18" customWidth="1"/>
    <col min="8453" max="8704" width="8.33333333333333" style="18"/>
    <col min="8705" max="8705" width="38.5583333333333" style="18" customWidth="1"/>
    <col min="8706" max="8706" width="17.6666666666667" style="18" customWidth="1"/>
    <col min="8707" max="8707" width="19.4416666666667" style="18" customWidth="1"/>
    <col min="8708" max="8708" width="13.8833333333333" style="18" customWidth="1"/>
    <col min="8709" max="8960" width="8.33333333333333" style="18"/>
    <col min="8961" max="8961" width="38.5583333333333" style="18" customWidth="1"/>
    <col min="8962" max="8962" width="17.6666666666667" style="18" customWidth="1"/>
    <col min="8963" max="8963" width="19.4416666666667" style="18" customWidth="1"/>
    <col min="8964" max="8964" width="13.8833333333333" style="18" customWidth="1"/>
    <col min="8965" max="9216" width="8.33333333333333" style="18"/>
    <col min="9217" max="9217" width="38.5583333333333" style="18" customWidth="1"/>
    <col min="9218" max="9218" width="17.6666666666667" style="18" customWidth="1"/>
    <col min="9219" max="9219" width="19.4416666666667" style="18" customWidth="1"/>
    <col min="9220" max="9220" width="13.8833333333333" style="18" customWidth="1"/>
    <col min="9221" max="9472" width="8.33333333333333" style="18"/>
    <col min="9473" max="9473" width="38.5583333333333" style="18" customWidth="1"/>
    <col min="9474" max="9474" width="17.6666666666667" style="18" customWidth="1"/>
    <col min="9475" max="9475" width="19.4416666666667" style="18" customWidth="1"/>
    <col min="9476" max="9476" width="13.8833333333333" style="18" customWidth="1"/>
    <col min="9477" max="9728" width="8.33333333333333" style="18"/>
    <col min="9729" max="9729" width="38.5583333333333" style="18" customWidth="1"/>
    <col min="9730" max="9730" width="17.6666666666667" style="18" customWidth="1"/>
    <col min="9731" max="9731" width="19.4416666666667" style="18" customWidth="1"/>
    <col min="9732" max="9732" width="13.8833333333333" style="18" customWidth="1"/>
    <col min="9733" max="9984" width="8.33333333333333" style="18"/>
    <col min="9985" max="9985" width="38.5583333333333" style="18" customWidth="1"/>
    <col min="9986" max="9986" width="17.6666666666667" style="18" customWidth="1"/>
    <col min="9987" max="9987" width="19.4416666666667" style="18" customWidth="1"/>
    <col min="9988" max="9988" width="13.8833333333333" style="18" customWidth="1"/>
    <col min="9989" max="10240" width="8.33333333333333" style="18"/>
    <col min="10241" max="10241" width="38.5583333333333" style="18" customWidth="1"/>
    <col min="10242" max="10242" width="17.6666666666667" style="18" customWidth="1"/>
    <col min="10243" max="10243" width="19.4416666666667" style="18" customWidth="1"/>
    <col min="10244" max="10244" width="13.8833333333333" style="18" customWidth="1"/>
    <col min="10245" max="10496" width="8.33333333333333" style="18"/>
    <col min="10497" max="10497" width="38.5583333333333" style="18" customWidth="1"/>
    <col min="10498" max="10498" width="17.6666666666667" style="18" customWidth="1"/>
    <col min="10499" max="10499" width="19.4416666666667" style="18" customWidth="1"/>
    <col min="10500" max="10500" width="13.8833333333333" style="18" customWidth="1"/>
    <col min="10501" max="10752" width="8.33333333333333" style="18"/>
    <col min="10753" max="10753" width="38.5583333333333" style="18" customWidth="1"/>
    <col min="10754" max="10754" width="17.6666666666667" style="18" customWidth="1"/>
    <col min="10755" max="10755" width="19.4416666666667" style="18" customWidth="1"/>
    <col min="10756" max="10756" width="13.8833333333333" style="18" customWidth="1"/>
    <col min="10757" max="11008" width="8.33333333333333" style="18"/>
    <col min="11009" max="11009" width="38.5583333333333" style="18" customWidth="1"/>
    <col min="11010" max="11010" width="17.6666666666667" style="18" customWidth="1"/>
    <col min="11011" max="11011" width="19.4416666666667" style="18" customWidth="1"/>
    <col min="11012" max="11012" width="13.8833333333333" style="18" customWidth="1"/>
    <col min="11013" max="11264" width="8.33333333333333" style="18"/>
    <col min="11265" max="11265" width="38.5583333333333" style="18" customWidth="1"/>
    <col min="11266" max="11266" width="17.6666666666667" style="18" customWidth="1"/>
    <col min="11267" max="11267" width="19.4416666666667" style="18" customWidth="1"/>
    <col min="11268" max="11268" width="13.8833333333333" style="18" customWidth="1"/>
    <col min="11269" max="11520" width="8.33333333333333" style="18"/>
    <col min="11521" max="11521" width="38.5583333333333" style="18" customWidth="1"/>
    <col min="11522" max="11522" width="17.6666666666667" style="18" customWidth="1"/>
    <col min="11523" max="11523" width="19.4416666666667" style="18" customWidth="1"/>
    <col min="11524" max="11524" width="13.8833333333333" style="18" customWidth="1"/>
    <col min="11525" max="11776" width="8.33333333333333" style="18"/>
    <col min="11777" max="11777" width="38.5583333333333" style="18" customWidth="1"/>
    <col min="11778" max="11778" width="17.6666666666667" style="18" customWidth="1"/>
    <col min="11779" max="11779" width="19.4416666666667" style="18" customWidth="1"/>
    <col min="11780" max="11780" width="13.8833333333333" style="18" customWidth="1"/>
    <col min="11781" max="12032" width="8.33333333333333" style="18"/>
    <col min="12033" max="12033" width="38.5583333333333" style="18" customWidth="1"/>
    <col min="12034" max="12034" width="17.6666666666667" style="18" customWidth="1"/>
    <col min="12035" max="12035" width="19.4416666666667" style="18" customWidth="1"/>
    <col min="12036" max="12036" width="13.8833333333333" style="18" customWidth="1"/>
    <col min="12037" max="12288" width="8.33333333333333" style="18"/>
    <col min="12289" max="12289" width="38.5583333333333" style="18" customWidth="1"/>
    <col min="12290" max="12290" width="17.6666666666667" style="18" customWidth="1"/>
    <col min="12291" max="12291" width="19.4416666666667" style="18" customWidth="1"/>
    <col min="12292" max="12292" width="13.8833333333333" style="18" customWidth="1"/>
    <col min="12293" max="12544" width="8.33333333333333" style="18"/>
    <col min="12545" max="12545" width="38.5583333333333" style="18" customWidth="1"/>
    <col min="12546" max="12546" width="17.6666666666667" style="18" customWidth="1"/>
    <col min="12547" max="12547" width="19.4416666666667" style="18" customWidth="1"/>
    <col min="12548" max="12548" width="13.8833333333333" style="18" customWidth="1"/>
    <col min="12549" max="12800" width="8.33333333333333" style="18"/>
    <col min="12801" max="12801" width="38.5583333333333" style="18" customWidth="1"/>
    <col min="12802" max="12802" width="17.6666666666667" style="18" customWidth="1"/>
    <col min="12803" max="12803" width="19.4416666666667" style="18" customWidth="1"/>
    <col min="12804" max="12804" width="13.8833333333333" style="18" customWidth="1"/>
    <col min="12805" max="13056" width="8.33333333333333" style="18"/>
    <col min="13057" max="13057" width="38.5583333333333" style="18" customWidth="1"/>
    <col min="13058" max="13058" width="17.6666666666667" style="18" customWidth="1"/>
    <col min="13059" max="13059" width="19.4416666666667" style="18" customWidth="1"/>
    <col min="13060" max="13060" width="13.8833333333333" style="18" customWidth="1"/>
    <col min="13061" max="13312" width="8.33333333333333" style="18"/>
    <col min="13313" max="13313" width="38.5583333333333" style="18" customWidth="1"/>
    <col min="13314" max="13314" width="17.6666666666667" style="18" customWidth="1"/>
    <col min="13315" max="13315" width="19.4416666666667" style="18" customWidth="1"/>
    <col min="13316" max="13316" width="13.8833333333333" style="18" customWidth="1"/>
    <col min="13317" max="13568" width="8.33333333333333" style="18"/>
    <col min="13569" max="13569" width="38.5583333333333" style="18" customWidth="1"/>
    <col min="13570" max="13570" width="17.6666666666667" style="18" customWidth="1"/>
    <col min="13571" max="13571" width="19.4416666666667" style="18" customWidth="1"/>
    <col min="13572" max="13572" width="13.8833333333333" style="18" customWidth="1"/>
    <col min="13573" max="13824" width="8.33333333333333" style="18"/>
    <col min="13825" max="13825" width="38.5583333333333" style="18" customWidth="1"/>
    <col min="13826" max="13826" width="17.6666666666667" style="18" customWidth="1"/>
    <col min="13827" max="13827" width="19.4416666666667" style="18" customWidth="1"/>
    <col min="13828" max="13828" width="13.8833333333333" style="18" customWidth="1"/>
    <col min="13829" max="14080" width="8.33333333333333" style="18"/>
    <col min="14081" max="14081" width="38.5583333333333" style="18" customWidth="1"/>
    <col min="14082" max="14082" width="17.6666666666667" style="18" customWidth="1"/>
    <col min="14083" max="14083" width="19.4416666666667" style="18" customWidth="1"/>
    <col min="14084" max="14084" width="13.8833333333333" style="18" customWidth="1"/>
    <col min="14085" max="14336" width="8.33333333333333" style="18"/>
    <col min="14337" max="14337" width="38.5583333333333" style="18" customWidth="1"/>
    <col min="14338" max="14338" width="17.6666666666667" style="18" customWidth="1"/>
    <col min="14339" max="14339" width="19.4416666666667" style="18" customWidth="1"/>
    <col min="14340" max="14340" width="13.8833333333333" style="18" customWidth="1"/>
    <col min="14341" max="14592" width="8.33333333333333" style="18"/>
    <col min="14593" max="14593" width="38.5583333333333" style="18" customWidth="1"/>
    <col min="14594" max="14594" width="17.6666666666667" style="18" customWidth="1"/>
    <col min="14595" max="14595" width="19.4416666666667" style="18" customWidth="1"/>
    <col min="14596" max="14596" width="13.8833333333333" style="18" customWidth="1"/>
    <col min="14597" max="14848" width="8.33333333333333" style="18"/>
    <col min="14849" max="14849" width="38.5583333333333" style="18" customWidth="1"/>
    <col min="14850" max="14850" width="17.6666666666667" style="18" customWidth="1"/>
    <col min="14851" max="14851" width="19.4416666666667" style="18" customWidth="1"/>
    <col min="14852" max="14852" width="13.8833333333333" style="18" customWidth="1"/>
    <col min="14853" max="15104" width="8.33333333333333" style="18"/>
    <col min="15105" max="15105" width="38.5583333333333" style="18" customWidth="1"/>
    <col min="15106" max="15106" width="17.6666666666667" style="18" customWidth="1"/>
    <col min="15107" max="15107" width="19.4416666666667" style="18" customWidth="1"/>
    <col min="15108" max="15108" width="13.8833333333333" style="18" customWidth="1"/>
    <col min="15109" max="15360" width="8.33333333333333" style="18"/>
    <col min="15361" max="15361" width="38.5583333333333" style="18" customWidth="1"/>
    <col min="15362" max="15362" width="17.6666666666667" style="18" customWidth="1"/>
    <col min="15363" max="15363" width="19.4416666666667" style="18" customWidth="1"/>
    <col min="15364" max="15364" width="13.8833333333333" style="18" customWidth="1"/>
    <col min="15365" max="15616" width="8.33333333333333" style="18"/>
    <col min="15617" max="15617" width="38.5583333333333" style="18" customWidth="1"/>
    <col min="15618" max="15618" width="17.6666666666667" style="18" customWidth="1"/>
    <col min="15619" max="15619" width="19.4416666666667" style="18" customWidth="1"/>
    <col min="15620" max="15620" width="13.8833333333333" style="18" customWidth="1"/>
    <col min="15621" max="15872" width="8.33333333333333" style="18"/>
    <col min="15873" max="15873" width="38.5583333333333" style="18" customWidth="1"/>
    <col min="15874" max="15874" width="17.6666666666667" style="18" customWidth="1"/>
    <col min="15875" max="15875" width="19.4416666666667" style="18" customWidth="1"/>
    <col min="15876" max="15876" width="13.8833333333333" style="18" customWidth="1"/>
    <col min="15877" max="16128" width="8.33333333333333" style="18"/>
    <col min="16129" max="16129" width="38.5583333333333" style="18" customWidth="1"/>
    <col min="16130" max="16130" width="17.6666666666667" style="18" customWidth="1"/>
    <col min="16131" max="16131" width="19.4416666666667" style="18" customWidth="1"/>
    <col min="16132" max="16132" width="13.8833333333333" style="18" customWidth="1"/>
    <col min="16133" max="16384" width="8.33333333333333" style="18"/>
  </cols>
  <sheetData>
    <row r="1" customHeight="1" spans="4:4">
      <c r="D1" s="14" t="s">
        <v>571</v>
      </c>
    </row>
    <row r="2" ht="46.95" customHeight="1" spans="1:4">
      <c r="A2" s="19" t="s">
        <v>572</v>
      </c>
      <c r="B2" s="19"/>
      <c r="C2" s="19"/>
      <c r="D2" s="19"/>
    </row>
    <row r="3" ht="25.05" customHeight="1" spans="1:5">
      <c r="A3" s="20" t="s">
        <v>34</v>
      </c>
      <c r="B3" s="21"/>
      <c r="C3" s="21"/>
      <c r="D3" s="22" t="s">
        <v>35</v>
      </c>
      <c r="E3" s="22"/>
    </row>
    <row r="4" customHeight="1" spans="1:4">
      <c r="A4" s="23" t="s">
        <v>573</v>
      </c>
      <c r="B4" s="23" t="s">
        <v>574</v>
      </c>
      <c r="C4" s="23" t="s">
        <v>575</v>
      </c>
      <c r="D4" s="23" t="s">
        <v>576</v>
      </c>
    </row>
    <row r="5" s="17" customFormat="1" customHeight="1" spans="1:4">
      <c r="A5" s="24" t="s">
        <v>577</v>
      </c>
      <c r="B5" s="24"/>
      <c r="C5" s="24"/>
      <c r="D5" s="24"/>
    </row>
    <row r="6" s="17" customFormat="1" customHeight="1" spans="1:4">
      <c r="A6" s="24" t="s">
        <v>578</v>
      </c>
      <c r="B6" s="25">
        <v>1</v>
      </c>
      <c r="C6" s="24"/>
      <c r="D6" s="24">
        <f>D7+D20</f>
        <v>196.1</v>
      </c>
    </row>
    <row r="7" s="17" customFormat="1" customHeight="1" spans="1:4">
      <c r="A7" s="26" t="s">
        <v>579</v>
      </c>
      <c r="B7" s="25">
        <v>2</v>
      </c>
      <c r="C7" s="24">
        <f>C8+C10+C13+C15+C17+C18</f>
        <v>424</v>
      </c>
      <c r="D7" s="24">
        <f>D8+D10+D13+D15+D17+D18</f>
        <v>151.58</v>
      </c>
    </row>
    <row r="8" customHeight="1" spans="1:4">
      <c r="A8" s="27" t="s">
        <v>580</v>
      </c>
      <c r="B8" s="25">
        <v>3</v>
      </c>
      <c r="C8" s="28"/>
      <c r="D8" s="28"/>
    </row>
    <row r="9" customHeight="1" spans="1:4">
      <c r="A9" s="27" t="s">
        <v>581</v>
      </c>
      <c r="B9" s="25">
        <v>4</v>
      </c>
      <c r="C9" s="28"/>
      <c r="D9" s="28"/>
    </row>
    <row r="10" customHeight="1" spans="1:4">
      <c r="A10" s="27" t="s">
        <v>582</v>
      </c>
      <c r="B10" s="25">
        <v>5</v>
      </c>
      <c r="C10" s="28">
        <v>102</v>
      </c>
      <c r="D10" s="28">
        <v>118.42</v>
      </c>
    </row>
    <row r="11" customHeight="1" spans="1:4">
      <c r="A11" s="27" t="s">
        <v>583</v>
      </c>
      <c r="B11" s="25">
        <v>6</v>
      </c>
      <c r="C11" s="28"/>
      <c r="D11" s="28"/>
    </row>
    <row r="12" customHeight="1" spans="1:4">
      <c r="A12" s="27" t="s">
        <v>584</v>
      </c>
      <c r="B12" s="25">
        <v>7</v>
      </c>
      <c r="C12" s="28"/>
      <c r="D12" s="28"/>
    </row>
    <row r="13" customHeight="1" spans="1:4">
      <c r="A13" s="27" t="s">
        <v>585</v>
      </c>
      <c r="B13" s="25">
        <v>8</v>
      </c>
      <c r="C13" s="28"/>
      <c r="D13" s="28"/>
    </row>
    <row r="14" customHeight="1" spans="1:4">
      <c r="A14" s="27" t="s">
        <v>586</v>
      </c>
      <c r="B14" s="25">
        <v>9</v>
      </c>
      <c r="C14" s="28"/>
      <c r="D14" s="28"/>
    </row>
    <row r="15" customHeight="1" spans="1:4">
      <c r="A15" s="27" t="s">
        <v>587</v>
      </c>
      <c r="B15" s="25">
        <v>10</v>
      </c>
      <c r="C15" s="28"/>
      <c r="D15" s="28"/>
    </row>
    <row r="16" customHeight="1" spans="1:4">
      <c r="A16" s="27" t="s">
        <v>588</v>
      </c>
      <c r="B16" s="25">
        <v>11</v>
      </c>
      <c r="C16" s="28"/>
      <c r="D16" s="28"/>
    </row>
    <row r="17" customHeight="1" spans="1:4">
      <c r="A17" s="27" t="s">
        <v>589</v>
      </c>
      <c r="B17" s="25">
        <v>12</v>
      </c>
      <c r="C17" s="28"/>
      <c r="D17" s="28"/>
    </row>
    <row r="18" customHeight="1" spans="1:4">
      <c r="A18" s="27" t="s">
        <v>590</v>
      </c>
      <c r="B18" s="25">
        <v>13</v>
      </c>
      <c r="C18" s="28">
        <v>322</v>
      </c>
      <c r="D18" s="28">
        <v>33.16</v>
      </c>
    </row>
    <row r="19" customHeight="1" spans="1:4">
      <c r="A19" s="29" t="s">
        <v>591</v>
      </c>
      <c r="B19" s="30">
        <v>14</v>
      </c>
      <c r="C19" s="31">
        <v>322</v>
      </c>
      <c r="D19" s="31">
        <v>33.16</v>
      </c>
    </row>
    <row r="20" customHeight="1" spans="1:4">
      <c r="A20" s="32" t="s">
        <v>592</v>
      </c>
      <c r="B20" s="33">
        <v>15</v>
      </c>
      <c r="C20" s="34">
        <v>3</v>
      </c>
      <c r="D20" s="34">
        <v>44.52</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0"/>
  <sheetViews>
    <sheetView tabSelected="1" zoomScale="130" zoomScaleNormal="130" topLeftCell="G5" workbookViewId="0">
      <selection activeCell="N6" sqref="N$1:N$1048576"/>
    </sheetView>
  </sheetViews>
  <sheetFormatPr defaultColWidth="9.775" defaultRowHeight="13.5"/>
  <cols>
    <col min="1" max="1" width="4" style="2" customWidth="1"/>
    <col min="2" max="3" width="2.375" style="2" customWidth="1"/>
    <col min="4" max="4" width="6.625" style="2" customWidth="1"/>
    <col min="5" max="5" width="26.725" style="2" customWidth="1"/>
    <col min="6" max="6" width="7.01666666666667" style="2" customWidth="1"/>
    <col min="7" max="7" width="15.625" style="3" customWidth="1"/>
    <col min="8" max="8" width="8.55" style="2" customWidth="1"/>
    <col min="9" max="9" width="7.125" style="2" customWidth="1"/>
    <col min="10" max="10" width="9.31666666666667" style="2" customWidth="1"/>
    <col min="11" max="12" width="4.5" style="2" customWidth="1"/>
    <col min="13" max="14" width="8.375" style="2" customWidth="1"/>
    <col min="15" max="16" width="8.45833333333333" style="2" customWidth="1"/>
    <col min="17" max="17" width="7.125" style="2" customWidth="1"/>
    <col min="18" max="20" width="9.75" style="2" customWidth="1"/>
    <col min="21" max="23" width="8.75" style="2" customWidth="1"/>
    <col min="24" max="29" width="4.875" style="2" customWidth="1"/>
    <col min="30" max="30" width="10.375" style="2" customWidth="1"/>
    <col min="31" max="32" width="9.775" style="2" customWidth="1"/>
    <col min="33" max="16384" width="9.775" style="2"/>
  </cols>
  <sheetData>
    <row r="1" spans="1:30">
      <c r="A1" s="4"/>
      <c r="AD1" s="14" t="s">
        <v>593</v>
      </c>
    </row>
    <row r="2" ht="43.95" customHeight="1" spans="1:30">
      <c r="A2" s="5" t="s">
        <v>32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34</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15" t="s">
        <v>35</v>
      </c>
      <c r="AC4" s="15"/>
      <c r="AD4" s="15"/>
    </row>
    <row r="5" s="1" customFormat="1" ht="34.5" customHeight="1" spans="1:30">
      <c r="A5" s="7" t="s">
        <v>160</v>
      </c>
      <c r="B5" s="7"/>
      <c r="C5" s="7"/>
      <c r="D5" s="7" t="s">
        <v>214</v>
      </c>
      <c r="E5" s="7" t="s">
        <v>359</v>
      </c>
      <c r="F5" s="7" t="s">
        <v>594</v>
      </c>
      <c r="G5" s="7" t="s">
        <v>595</v>
      </c>
      <c r="H5" s="7" t="s">
        <v>596</v>
      </c>
      <c r="I5" s="7" t="s">
        <v>597</v>
      </c>
      <c r="J5" s="7" t="s">
        <v>598</v>
      </c>
      <c r="K5" s="7" t="s">
        <v>599</v>
      </c>
      <c r="L5" s="7" t="s">
        <v>600</v>
      </c>
      <c r="M5" s="7" t="s">
        <v>601</v>
      </c>
      <c r="N5" s="7" t="s">
        <v>602</v>
      </c>
      <c r="O5" s="7"/>
      <c r="P5" s="7"/>
      <c r="Q5" s="7"/>
      <c r="R5" s="7"/>
      <c r="S5" s="7"/>
      <c r="T5" s="7"/>
      <c r="U5" s="7"/>
      <c r="V5" s="7"/>
      <c r="W5" s="7"/>
      <c r="X5" s="7"/>
      <c r="Y5" s="7"/>
      <c r="Z5" s="7"/>
      <c r="AA5" s="7"/>
      <c r="AB5" s="7"/>
      <c r="AC5" s="7"/>
      <c r="AD5" s="7" t="s">
        <v>408</v>
      </c>
    </row>
    <row r="6" s="1" customFormat="1" ht="35.4" customHeight="1" spans="1:30">
      <c r="A6" s="7" t="s">
        <v>168</v>
      </c>
      <c r="B6" s="7" t="s">
        <v>169</v>
      </c>
      <c r="C6" s="7" t="s">
        <v>170</v>
      </c>
      <c r="D6" s="7"/>
      <c r="E6" s="7"/>
      <c r="F6" s="7"/>
      <c r="G6" s="7"/>
      <c r="H6" s="7"/>
      <c r="I6" s="7"/>
      <c r="J6" s="7"/>
      <c r="K6" s="7"/>
      <c r="L6" s="7"/>
      <c r="M6" s="7"/>
      <c r="N6" s="7" t="s">
        <v>320</v>
      </c>
      <c r="O6" s="7" t="s">
        <v>603</v>
      </c>
      <c r="P6" s="7"/>
      <c r="Q6" s="7"/>
      <c r="R6" s="7" t="s">
        <v>516</v>
      </c>
      <c r="S6" s="7" t="s">
        <v>144</v>
      </c>
      <c r="T6" s="7" t="s">
        <v>604</v>
      </c>
      <c r="U6" s="7" t="s">
        <v>605</v>
      </c>
      <c r="V6" s="7"/>
      <c r="W6" s="7"/>
      <c r="X6" s="7" t="s">
        <v>148</v>
      </c>
      <c r="Y6" s="7" t="s">
        <v>149</v>
      </c>
      <c r="Z6" s="7" t="s">
        <v>150</v>
      </c>
      <c r="AA6" s="7" t="s">
        <v>151</v>
      </c>
      <c r="AB6" s="7" t="s">
        <v>152</v>
      </c>
      <c r="AC6" s="7" t="s">
        <v>132</v>
      </c>
      <c r="AD6" s="7"/>
    </row>
    <row r="7" s="1" customFormat="1" ht="56.25" spans="1:30">
      <c r="A7" s="7"/>
      <c r="B7" s="7"/>
      <c r="C7" s="7"/>
      <c r="D7" s="7"/>
      <c r="E7" s="7"/>
      <c r="F7" s="7"/>
      <c r="G7" s="7"/>
      <c r="H7" s="7"/>
      <c r="I7" s="7"/>
      <c r="J7" s="7"/>
      <c r="K7" s="7"/>
      <c r="L7" s="7"/>
      <c r="M7" s="7"/>
      <c r="N7" s="7"/>
      <c r="O7" s="7" t="s">
        <v>606</v>
      </c>
      <c r="P7" s="7" t="s">
        <v>387</v>
      </c>
      <c r="Q7" s="7" t="s">
        <v>607</v>
      </c>
      <c r="R7" s="7"/>
      <c r="S7" s="7"/>
      <c r="T7" s="7"/>
      <c r="U7" s="7" t="s">
        <v>154</v>
      </c>
      <c r="V7" s="7" t="s">
        <v>155</v>
      </c>
      <c r="W7" s="7" t="s">
        <v>156</v>
      </c>
      <c r="X7" s="7"/>
      <c r="Y7" s="7"/>
      <c r="Z7" s="7"/>
      <c r="AA7" s="7"/>
      <c r="AB7" s="7"/>
      <c r="AC7" s="7"/>
      <c r="AD7" s="7"/>
    </row>
    <row r="8" ht="28.5" customHeight="1" spans="1:30">
      <c r="A8" s="8"/>
      <c r="B8" s="8"/>
      <c r="C8" s="8"/>
      <c r="D8" s="8"/>
      <c r="E8" s="7" t="s">
        <v>139</v>
      </c>
      <c r="F8" s="8"/>
      <c r="G8" s="8"/>
      <c r="H8" s="8"/>
      <c r="I8" s="8"/>
      <c r="J8" s="8"/>
      <c r="K8" s="8"/>
      <c r="L8" s="8"/>
      <c r="M8" s="12">
        <v>319.2</v>
      </c>
      <c r="N8" s="12">
        <v>319.2</v>
      </c>
      <c r="O8" s="12">
        <v>319.2</v>
      </c>
      <c r="P8" s="12">
        <v>319.2</v>
      </c>
      <c r="Q8" s="12"/>
      <c r="R8" s="12"/>
      <c r="S8" s="12"/>
      <c r="T8" s="12"/>
      <c r="U8" s="12"/>
      <c r="V8" s="12"/>
      <c r="W8" s="12"/>
      <c r="X8" s="12"/>
      <c r="Y8" s="12"/>
      <c r="Z8" s="12"/>
      <c r="AA8" s="12"/>
      <c r="AB8" s="12"/>
      <c r="AC8" s="12"/>
      <c r="AD8" s="8"/>
    </row>
    <row r="9" ht="22.5" spans="1:30">
      <c r="A9" s="8"/>
      <c r="B9" s="8"/>
      <c r="C9" s="8"/>
      <c r="D9" s="9">
        <v>100</v>
      </c>
      <c r="E9" s="9" t="s">
        <v>608</v>
      </c>
      <c r="F9" s="8"/>
      <c r="G9" s="8"/>
      <c r="H9" s="8"/>
      <c r="I9" s="8"/>
      <c r="J9" s="8"/>
      <c r="K9" s="8"/>
      <c r="L9" s="8"/>
      <c r="M9" s="12">
        <v>319.2</v>
      </c>
      <c r="N9" s="12">
        <v>319.2</v>
      </c>
      <c r="O9" s="12">
        <v>319.2</v>
      </c>
      <c r="P9" s="12">
        <v>319.2</v>
      </c>
      <c r="Q9" s="12"/>
      <c r="R9" s="12"/>
      <c r="S9" s="12"/>
      <c r="T9" s="12"/>
      <c r="U9" s="12"/>
      <c r="V9" s="12"/>
      <c r="W9" s="12"/>
      <c r="X9" s="12"/>
      <c r="Y9" s="12"/>
      <c r="Z9" s="12"/>
      <c r="AA9" s="12"/>
      <c r="AB9" s="12"/>
      <c r="AC9" s="12"/>
      <c r="AD9" s="8"/>
    </row>
    <row r="10" spans="1:30">
      <c r="A10" s="8"/>
      <c r="B10" s="8"/>
      <c r="C10" s="8"/>
      <c r="D10" s="9">
        <v>100001</v>
      </c>
      <c r="E10" s="9" t="s">
        <v>608</v>
      </c>
      <c r="F10" s="8"/>
      <c r="G10" s="8"/>
      <c r="H10" s="8"/>
      <c r="I10" s="8"/>
      <c r="J10" s="8"/>
      <c r="K10" s="8"/>
      <c r="L10" s="8"/>
      <c r="M10" s="12">
        <v>319.2</v>
      </c>
      <c r="N10" s="12">
        <v>319.2</v>
      </c>
      <c r="O10" s="12">
        <v>319.2</v>
      </c>
      <c r="P10" s="12">
        <v>319.2</v>
      </c>
      <c r="Q10" s="12"/>
      <c r="R10" s="12"/>
      <c r="S10" s="12"/>
      <c r="T10" s="12"/>
      <c r="U10" s="12"/>
      <c r="V10" s="12"/>
      <c r="W10" s="12"/>
      <c r="X10" s="12"/>
      <c r="Y10" s="12"/>
      <c r="Z10" s="12"/>
      <c r="AA10" s="12"/>
      <c r="AB10" s="12"/>
      <c r="AC10" s="12"/>
      <c r="AD10" s="8"/>
    </row>
    <row r="11" spans="1:30">
      <c r="A11" s="10">
        <v>201</v>
      </c>
      <c r="B11" s="135" t="s">
        <v>174</v>
      </c>
      <c r="C11" s="135" t="s">
        <v>174</v>
      </c>
      <c r="D11" s="11">
        <v>100001</v>
      </c>
      <c r="E11" s="11" t="s">
        <v>608</v>
      </c>
      <c r="F11" s="11" t="s">
        <v>609</v>
      </c>
      <c r="G11" s="11" t="s">
        <v>610</v>
      </c>
      <c r="H11" s="11" t="s">
        <v>611</v>
      </c>
      <c r="I11" s="11" t="s">
        <v>612</v>
      </c>
      <c r="J11" s="11" t="s">
        <v>613</v>
      </c>
      <c r="K11" s="11">
        <v>1</v>
      </c>
      <c r="L11" s="11" t="s">
        <v>170</v>
      </c>
      <c r="M11" s="13">
        <v>10</v>
      </c>
      <c r="N11" s="13">
        <v>10</v>
      </c>
      <c r="O11" s="13">
        <v>10</v>
      </c>
      <c r="P11" s="13">
        <v>10</v>
      </c>
      <c r="Q11" s="13"/>
      <c r="R11" s="13"/>
      <c r="S11" s="13"/>
      <c r="T11" s="13"/>
      <c r="U11" s="13"/>
      <c r="V11" s="13"/>
      <c r="W11" s="13"/>
      <c r="X11" s="13"/>
      <c r="Y11" s="13"/>
      <c r="Z11" s="13"/>
      <c r="AA11" s="13"/>
      <c r="AB11" s="13"/>
      <c r="AC11" s="13"/>
      <c r="AD11" s="16"/>
    </row>
    <row r="12" spans="1:30">
      <c r="A12" s="10">
        <v>201</v>
      </c>
      <c r="B12" s="135" t="s">
        <v>174</v>
      </c>
      <c r="C12" s="135" t="s">
        <v>174</v>
      </c>
      <c r="D12" s="11">
        <v>100001</v>
      </c>
      <c r="E12" s="11" t="s">
        <v>608</v>
      </c>
      <c r="F12" s="11" t="s">
        <v>614</v>
      </c>
      <c r="G12" s="11" t="s">
        <v>615</v>
      </c>
      <c r="H12" s="11" t="s">
        <v>616</v>
      </c>
      <c r="I12" s="11" t="s">
        <v>612</v>
      </c>
      <c r="J12" s="11" t="s">
        <v>613</v>
      </c>
      <c r="K12" s="11">
        <v>5</v>
      </c>
      <c r="L12" s="11" t="s">
        <v>617</v>
      </c>
      <c r="M12" s="13">
        <v>2.5</v>
      </c>
      <c r="N12" s="13">
        <v>2.5</v>
      </c>
      <c r="O12" s="13">
        <v>2.5</v>
      </c>
      <c r="P12" s="13">
        <v>2.5</v>
      </c>
      <c r="Q12" s="13"/>
      <c r="R12" s="13"/>
      <c r="S12" s="13"/>
      <c r="T12" s="13"/>
      <c r="U12" s="13"/>
      <c r="V12" s="13"/>
      <c r="W12" s="13"/>
      <c r="X12" s="13"/>
      <c r="Y12" s="13"/>
      <c r="Z12" s="13"/>
      <c r="AA12" s="13"/>
      <c r="AB12" s="13"/>
      <c r="AC12" s="13"/>
      <c r="AD12" s="16"/>
    </row>
    <row r="13" ht="22.5" spans="1:30">
      <c r="A13" s="10">
        <v>201</v>
      </c>
      <c r="B13" s="135" t="s">
        <v>174</v>
      </c>
      <c r="C13" s="135" t="s">
        <v>174</v>
      </c>
      <c r="D13" s="11">
        <v>100001</v>
      </c>
      <c r="E13" s="11" t="s">
        <v>608</v>
      </c>
      <c r="F13" s="11" t="s">
        <v>614</v>
      </c>
      <c r="G13" s="11" t="s">
        <v>618</v>
      </c>
      <c r="H13" s="11" t="s">
        <v>619</v>
      </c>
      <c r="I13" s="11" t="s">
        <v>612</v>
      </c>
      <c r="J13" s="11" t="s">
        <v>613</v>
      </c>
      <c r="K13" s="11">
        <v>1</v>
      </c>
      <c r="L13" s="11" t="s">
        <v>617</v>
      </c>
      <c r="M13" s="13">
        <v>0.3</v>
      </c>
      <c r="N13" s="13">
        <v>0.3</v>
      </c>
      <c r="O13" s="13">
        <v>0.3</v>
      </c>
      <c r="P13" s="13">
        <v>0.3</v>
      </c>
      <c r="Q13" s="13"/>
      <c r="R13" s="13"/>
      <c r="S13" s="13"/>
      <c r="T13" s="13"/>
      <c r="U13" s="13"/>
      <c r="V13" s="13"/>
      <c r="W13" s="13"/>
      <c r="X13" s="13"/>
      <c r="Y13" s="13"/>
      <c r="Z13" s="13"/>
      <c r="AA13" s="13"/>
      <c r="AB13" s="13"/>
      <c r="AC13" s="13"/>
      <c r="AD13" s="16"/>
    </row>
    <row r="14" ht="33.75" spans="1:30">
      <c r="A14" s="10">
        <v>201</v>
      </c>
      <c r="B14" s="135" t="s">
        <v>174</v>
      </c>
      <c r="C14" s="135" t="s">
        <v>174</v>
      </c>
      <c r="D14" s="11">
        <v>100001</v>
      </c>
      <c r="E14" s="11" t="s">
        <v>608</v>
      </c>
      <c r="F14" s="11" t="s">
        <v>614</v>
      </c>
      <c r="G14" s="11" t="s">
        <v>620</v>
      </c>
      <c r="H14" s="11" t="s">
        <v>621</v>
      </c>
      <c r="I14" s="11" t="s">
        <v>612</v>
      </c>
      <c r="J14" s="11" t="s">
        <v>613</v>
      </c>
      <c r="K14" s="11">
        <v>1</v>
      </c>
      <c r="L14" s="11" t="s">
        <v>617</v>
      </c>
      <c r="M14" s="13">
        <v>0.5</v>
      </c>
      <c r="N14" s="13">
        <v>0.5</v>
      </c>
      <c r="O14" s="13">
        <v>0.5</v>
      </c>
      <c r="P14" s="13">
        <v>0.5</v>
      </c>
      <c r="Q14" s="13"/>
      <c r="R14" s="13"/>
      <c r="S14" s="13"/>
      <c r="T14" s="13"/>
      <c r="U14" s="13"/>
      <c r="V14" s="13"/>
      <c r="W14" s="13"/>
      <c r="X14" s="13"/>
      <c r="Y14" s="13"/>
      <c r="Z14" s="13"/>
      <c r="AA14" s="13"/>
      <c r="AB14" s="13"/>
      <c r="AC14" s="13"/>
      <c r="AD14" s="16"/>
    </row>
    <row r="15" ht="22.5" spans="1:30">
      <c r="A15" s="10">
        <v>201</v>
      </c>
      <c r="B15" s="135" t="s">
        <v>174</v>
      </c>
      <c r="C15" s="135" t="s">
        <v>174</v>
      </c>
      <c r="D15" s="11">
        <v>100001</v>
      </c>
      <c r="E15" s="11" t="s">
        <v>608</v>
      </c>
      <c r="F15" s="11" t="s">
        <v>614</v>
      </c>
      <c r="G15" s="11" t="s">
        <v>622</v>
      </c>
      <c r="H15" s="11" t="s">
        <v>623</v>
      </c>
      <c r="I15" s="11" t="s">
        <v>612</v>
      </c>
      <c r="J15" s="11" t="s">
        <v>613</v>
      </c>
      <c r="K15" s="11">
        <v>1</v>
      </c>
      <c r="L15" s="11" t="s">
        <v>624</v>
      </c>
      <c r="M15" s="13">
        <v>1</v>
      </c>
      <c r="N15" s="13">
        <v>1</v>
      </c>
      <c r="O15" s="13">
        <v>1</v>
      </c>
      <c r="P15" s="13">
        <v>1</v>
      </c>
      <c r="Q15" s="13"/>
      <c r="R15" s="13"/>
      <c r="S15" s="13"/>
      <c r="T15" s="13"/>
      <c r="U15" s="13"/>
      <c r="V15" s="13"/>
      <c r="W15" s="13"/>
      <c r="X15" s="13"/>
      <c r="Y15" s="13"/>
      <c r="Z15" s="13"/>
      <c r="AA15" s="13"/>
      <c r="AB15" s="13"/>
      <c r="AC15" s="13"/>
      <c r="AD15" s="16"/>
    </row>
    <row r="16" ht="22.5" spans="1:30">
      <c r="A16" s="10">
        <v>201</v>
      </c>
      <c r="B16" s="135" t="s">
        <v>174</v>
      </c>
      <c r="C16" s="135" t="s">
        <v>174</v>
      </c>
      <c r="D16" s="11">
        <v>100001</v>
      </c>
      <c r="E16" s="11" t="s">
        <v>608</v>
      </c>
      <c r="F16" s="11" t="s">
        <v>614</v>
      </c>
      <c r="G16" s="11" t="s">
        <v>625</v>
      </c>
      <c r="H16" s="11" t="s">
        <v>626</v>
      </c>
      <c r="I16" s="11" t="s">
        <v>612</v>
      </c>
      <c r="J16" s="11" t="s">
        <v>613</v>
      </c>
      <c r="K16" s="11">
        <v>5</v>
      </c>
      <c r="L16" s="11" t="s">
        <v>617</v>
      </c>
      <c r="M16" s="13">
        <v>0.1</v>
      </c>
      <c r="N16" s="13">
        <v>0.1</v>
      </c>
      <c r="O16" s="13">
        <v>0.1</v>
      </c>
      <c r="P16" s="13">
        <v>0.1</v>
      </c>
      <c r="Q16" s="13"/>
      <c r="R16" s="13"/>
      <c r="S16" s="13"/>
      <c r="T16" s="13"/>
      <c r="U16" s="13"/>
      <c r="V16" s="13"/>
      <c r="W16" s="13"/>
      <c r="X16" s="13"/>
      <c r="Y16" s="13"/>
      <c r="Z16" s="13"/>
      <c r="AA16" s="13"/>
      <c r="AB16" s="13"/>
      <c r="AC16" s="13"/>
      <c r="AD16" s="16"/>
    </row>
    <row r="17" ht="22.5" spans="1:30">
      <c r="A17" s="10">
        <v>201</v>
      </c>
      <c r="B17" s="135" t="s">
        <v>174</v>
      </c>
      <c r="C17" s="135" t="s">
        <v>174</v>
      </c>
      <c r="D17" s="11">
        <v>100001</v>
      </c>
      <c r="E17" s="11" t="s">
        <v>608</v>
      </c>
      <c r="F17" s="11" t="s">
        <v>614</v>
      </c>
      <c r="G17" s="11" t="s">
        <v>627</v>
      </c>
      <c r="H17" s="11" t="s">
        <v>628</v>
      </c>
      <c r="I17" s="11" t="s">
        <v>612</v>
      </c>
      <c r="J17" s="11" t="s">
        <v>613</v>
      </c>
      <c r="K17" s="11">
        <v>1</v>
      </c>
      <c r="L17" s="11" t="s">
        <v>617</v>
      </c>
      <c r="M17" s="13">
        <v>0.5</v>
      </c>
      <c r="N17" s="13">
        <v>0.5</v>
      </c>
      <c r="O17" s="13">
        <v>0.5</v>
      </c>
      <c r="P17" s="13">
        <v>0.5</v>
      </c>
      <c r="Q17" s="13"/>
      <c r="R17" s="13"/>
      <c r="S17" s="13"/>
      <c r="T17" s="13"/>
      <c r="U17" s="13"/>
      <c r="V17" s="13"/>
      <c r="W17" s="13"/>
      <c r="X17" s="13"/>
      <c r="Y17" s="13"/>
      <c r="Z17" s="13"/>
      <c r="AA17" s="13"/>
      <c r="AB17" s="13"/>
      <c r="AC17" s="13"/>
      <c r="AD17" s="16"/>
    </row>
    <row r="18" ht="22.5" spans="1:30">
      <c r="A18" s="10">
        <v>201</v>
      </c>
      <c r="B18" s="135" t="s">
        <v>174</v>
      </c>
      <c r="C18" s="135" t="s">
        <v>174</v>
      </c>
      <c r="D18" s="11">
        <v>100001</v>
      </c>
      <c r="E18" s="11" t="s">
        <v>608</v>
      </c>
      <c r="F18" s="11" t="s">
        <v>614</v>
      </c>
      <c r="G18" s="11" t="s">
        <v>629</v>
      </c>
      <c r="H18" s="11" t="s">
        <v>630</v>
      </c>
      <c r="I18" s="11" t="s">
        <v>612</v>
      </c>
      <c r="J18" s="11" t="s">
        <v>613</v>
      </c>
      <c r="K18" s="11">
        <v>1</v>
      </c>
      <c r="L18" s="11" t="s">
        <v>442</v>
      </c>
      <c r="M18" s="13">
        <v>1.8</v>
      </c>
      <c r="N18" s="13">
        <v>1.8</v>
      </c>
      <c r="O18" s="13">
        <v>1.8</v>
      </c>
      <c r="P18" s="13">
        <v>1.8</v>
      </c>
      <c r="Q18" s="13"/>
      <c r="R18" s="13"/>
      <c r="S18" s="13"/>
      <c r="T18" s="13"/>
      <c r="U18" s="13"/>
      <c r="V18" s="13"/>
      <c r="W18" s="13"/>
      <c r="X18" s="13"/>
      <c r="Y18" s="13"/>
      <c r="Z18" s="13"/>
      <c r="AA18" s="13"/>
      <c r="AB18" s="13"/>
      <c r="AC18" s="13"/>
      <c r="AD18" s="16"/>
    </row>
    <row r="19" ht="33.75" spans="1:30">
      <c r="A19" s="10">
        <v>201</v>
      </c>
      <c r="B19" s="135" t="s">
        <v>174</v>
      </c>
      <c r="C19" s="135" t="s">
        <v>174</v>
      </c>
      <c r="D19" s="11">
        <v>100001</v>
      </c>
      <c r="E19" s="11" t="s">
        <v>608</v>
      </c>
      <c r="F19" s="11" t="s">
        <v>614</v>
      </c>
      <c r="G19" s="11" t="s">
        <v>631</v>
      </c>
      <c r="H19" s="11" t="s">
        <v>632</v>
      </c>
      <c r="I19" s="11" t="s">
        <v>612</v>
      </c>
      <c r="J19" s="11" t="s">
        <v>613</v>
      </c>
      <c r="K19" s="11">
        <v>10</v>
      </c>
      <c r="L19" s="11" t="s">
        <v>633</v>
      </c>
      <c r="M19" s="13">
        <v>0.3</v>
      </c>
      <c r="N19" s="13">
        <v>0.3</v>
      </c>
      <c r="O19" s="13">
        <v>0.3</v>
      </c>
      <c r="P19" s="13">
        <v>0.3</v>
      </c>
      <c r="Q19" s="13"/>
      <c r="R19" s="13"/>
      <c r="S19" s="13"/>
      <c r="T19" s="13"/>
      <c r="U19" s="13"/>
      <c r="V19" s="13"/>
      <c r="W19" s="13"/>
      <c r="X19" s="13"/>
      <c r="Y19" s="13"/>
      <c r="Z19" s="13"/>
      <c r="AA19" s="13"/>
      <c r="AB19" s="13"/>
      <c r="AC19" s="13"/>
      <c r="AD19" s="16"/>
    </row>
    <row r="20" ht="22.5" spans="1:30">
      <c r="A20" s="10">
        <v>201</v>
      </c>
      <c r="B20" s="135" t="s">
        <v>174</v>
      </c>
      <c r="C20" s="135" t="s">
        <v>174</v>
      </c>
      <c r="D20" s="11">
        <v>100001</v>
      </c>
      <c r="E20" s="11" t="s">
        <v>608</v>
      </c>
      <c r="F20" s="11" t="s">
        <v>614</v>
      </c>
      <c r="G20" s="11" t="s">
        <v>634</v>
      </c>
      <c r="H20" s="11" t="s">
        <v>635</v>
      </c>
      <c r="I20" s="11" t="s">
        <v>612</v>
      </c>
      <c r="J20" s="11" t="s">
        <v>613</v>
      </c>
      <c r="K20" s="11">
        <v>5</v>
      </c>
      <c r="L20" s="11" t="s">
        <v>633</v>
      </c>
      <c r="M20" s="13">
        <v>0.1</v>
      </c>
      <c r="N20" s="13">
        <v>0.1</v>
      </c>
      <c r="O20" s="13">
        <v>0.1</v>
      </c>
      <c r="P20" s="13">
        <v>0.1</v>
      </c>
      <c r="Q20" s="13"/>
      <c r="R20" s="13"/>
      <c r="S20" s="13"/>
      <c r="T20" s="13"/>
      <c r="U20" s="13"/>
      <c r="V20" s="13"/>
      <c r="W20" s="13"/>
      <c r="X20" s="13"/>
      <c r="Y20" s="13"/>
      <c r="Z20" s="13"/>
      <c r="AA20" s="13"/>
      <c r="AB20" s="13"/>
      <c r="AC20" s="13"/>
      <c r="AD20" s="16"/>
    </row>
    <row r="21" ht="22.5" spans="1:30">
      <c r="A21" s="10">
        <v>201</v>
      </c>
      <c r="B21" s="135" t="s">
        <v>174</v>
      </c>
      <c r="C21" s="135" t="s">
        <v>174</v>
      </c>
      <c r="D21" s="11">
        <v>100001</v>
      </c>
      <c r="E21" s="11" t="s">
        <v>608</v>
      </c>
      <c r="F21" s="11" t="s">
        <v>614</v>
      </c>
      <c r="G21" s="11" t="s">
        <v>636</v>
      </c>
      <c r="H21" s="11" t="s">
        <v>637</v>
      </c>
      <c r="I21" s="11" t="s">
        <v>612</v>
      </c>
      <c r="J21" s="11" t="s">
        <v>613</v>
      </c>
      <c r="K21" s="11">
        <v>10</v>
      </c>
      <c r="L21" s="11" t="s">
        <v>633</v>
      </c>
      <c r="M21" s="13">
        <v>0.1</v>
      </c>
      <c r="N21" s="13">
        <v>0.1</v>
      </c>
      <c r="O21" s="13">
        <v>0.1</v>
      </c>
      <c r="P21" s="13">
        <v>0.1</v>
      </c>
      <c r="Q21" s="13"/>
      <c r="R21" s="13"/>
      <c r="S21" s="13"/>
      <c r="T21" s="13"/>
      <c r="U21" s="13"/>
      <c r="V21" s="13"/>
      <c r="W21" s="13"/>
      <c r="X21" s="13"/>
      <c r="Y21" s="13"/>
      <c r="Z21" s="13"/>
      <c r="AA21" s="13"/>
      <c r="AB21" s="13"/>
      <c r="AC21" s="13"/>
      <c r="AD21" s="16"/>
    </row>
    <row r="22" ht="22.5" spans="1:30">
      <c r="A22" s="10">
        <v>201</v>
      </c>
      <c r="B22" s="135" t="s">
        <v>174</v>
      </c>
      <c r="C22" s="135" t="s">
        <v>174</v>
      </c>
      <c r="D22" s="11">
        <v>100001</v>
      </c>
      <c r="E22" s="11" t="s">
        <v>608</v>
      </c>
      <c r="F22" s="11" t="s">
        <v>614</v>
      </c>
      <c r="G22" s="11" t="s">
        <v>638</v>
      </c>
      <c r="H22" s="11" t="s">
        <v>639</v>
      </c>
      <c r="I22" s="11" t="s">
        <v>612</v>
      </c>
      <c r="J22" s="11" t="s">
        <v>613</v>
      </c>
      <c r="K22" s="11">
        <v>1</v>
      </c>
      <c r="L22" s="11" t="s">
        <v>442</v>
      </c>
      <c r="M22" s="13">
        <v>3</v>
      </c>
      <c r="N22" s="13">
        <v>3</v>
      </c>
      <c r="O22" s="13">
        <v>3</v>
      </c>
      <c r="P22" s="13">
        <v>3</v>
      </c>
      <c r="Q22" s="13"/>
      <c r="R22" s="13"/>
      <c r="S22" s="13"/>
      <c r="T22" s="13"/>
      <c r="U22" s="13"/>
      <c r="V22" s="13"/>
      <c r="W22" s="13"/>
      <c r="X22" s="13"/>
      <c r="Y22" s="13"/>
      <c r="Z22" s="13"/>
      <c r="AA22" s="13"/>
      <c r="AB22" s="13"/>
      <c r="AC22" s="13"/>
      <c r="AD22" s="16"/>
    </row>
    <row r="23" ht="45" spans="1:30">
      <c r="A23" s="10">
        <v>201</v>
      </c>
      <c r="B23" s="135" t="s">
        <v>174</v>
      </c>
      <c r="C23" s="135" t="s">
        <v>174</v>
      </c>
      <c r="D23" s="11">
        <v>100001</v>
      </c>
      <c r="E23" s="11" t="s">
        <v>608</v>
      </c>
      <c r="F23" s="11" t="s">
        <v>614</v>
      </c>
      <c r="G23" s="11" t="s">
        <v>640</v>
      </c>
      <c r="H23" s="11" t="s">
        <v>641</v>
      </c>
      <c r="I23" s="11" t="s">
        <v>612</v>
      </c>
      <c r="J23" s="11" t="s">
        <v>613</v>
      </c>
      <c r="K23" s="11">
        <v>1</v>
      </c>
      <c r="L23" s="11" t="s">
        <v>442</v>
      </c>
      <c r="M23" s="13">
        <v>2</v>
      </c>
      <c r="N23" s="13">
        <v>2</v>
      </c>
      <c r="O23" s="13">
        <v>2</v>
      </c>
      <c r="P23" s="13">
        <v>2</v>
      </c>
      <c r="Q23" s="13"/>
      <c r="R23" s="13"/>
      <c r="S23" s="13"/>
      <c r="T23" s="13"/>
      <c r="U23" s="13"/>
      <c r="V23" s="13"/>
      <c r="W23" s="13"/>
      <c r="X23" s="13"/>
      <c r="Y23" s="13"/>
      <c r="Z23" s="13"/>
      <c r="AA23" s="13"/>
      <c r="AB23" s="13"/>
      <c r="AC23" s="13"/>
      <c r="AD23" s="16"/>
    </row>
    <row r="24" ht="22.5" spans="1:30">
      <c r="A24" s="10">
        <v>201</v>
      </c>
      <c r="B24" s="135" t="s">
        <v>174</v>
      </c>
      <c r="C24" s="135" t="s">
        <v>174</v>
      </c>
      <c r="D24" s="11">
        <v>100001</v>
      </c>
      <c r="E24" s="11" t="s">
        <v>608</v>
      </c>
      <c r="F24" s="11" t="s">
        <v>614</v>
      </c>
      <c r="G24" s="11" t="s">
        <v>642</v>
      </c>
      <c r="H24" s="11" t="s">
        <v>643</v>
      </c>
      <c r="I24" s="11" t="s">
        <v>612</v>
      </c>
      <c r="J24" s="11" t="s">
        <v>613</v>
      </c>
      <c r="K24" s="11">
        <v>1</v>
      </c>
      <c r="L24" s="11" t="s">
        <v>617</v>
      </c>
      <c r="M24" s="13">
        <v>0.1</v>
      </c>
      <c r="N24" s="13">
        <v>0.1</v>
      </c>
      <c r="O24" s="13">
        <v>0.1</v>
      </c>
      <c r="P24" s="13">
        <v>0.1</v>
      </c>
      <c r="Q24" s="13"/>
      <c r="R24" s="13"/>
      <c r="S24" s="13"/>
      <c r="T24" s="13"/>
      <c r="U24" s="13"/>
      <c r="V24" s="13"/>
      <c r="W24" s="13"/>
      <c r="X24" s="13"/>
      <c r="Y24" s="13"/>
      <c r="Z24" s="13"/>
      <c r="AA24" s="13"/>
      <c r="AB24" s="13"/>
      <c r="AC24" s="13"/>
      <c r="AD24" s="16"/>
    </row>
    <row r="25" ht="22.5" spans="1:30">
      <c r="A25" s="10">
        <v>201</v>
      </c>
      <c r="B25" s="135" t="s">
        <v>174</v>
      </c>
      <c r="C25" s="135" t="s">
        <v>174</v>
      </c>
      <c r="D25" s="11">
        <v>100001</v>
      </c>
      <c r="E25" s="11" t="s">
        <v>608</v>
      </c>
      <c r="F25" s="11" t="s">
        <v>614</v>
      </c>
      <c r="G25" s="11" t="s">
        <v>644</v>
      </c>
      <c r="H25" s="11" t="s">
        <v>645</v>
      </c>
      <c r="I25" s="11" t="s">
        <v>612</v>
      </c>
      <c r="J25" s="11" t="s">
        <v>613</v>
      </c>
      <c r="K25" s="11">
        <v>5</v>
      </c>
      <c r="L25" s="11" t="s">
        <v>617</v>
      </c>
      <c r="M25" s="13">
        <v>1</v>
      </c>
      <c r="N25" s="13">
        <v>1</v>
      </c>
      <c r="O25" s="13">
        <v>1</v>
      </c>
      <c r="P25" s="13">
        <v>1</v>
      </c>
      <c r="Q25" s="13"/>
      <c r="R25" s="13"/>
      <c r="S25" s="13"/>
      <c r="T25" s="13"/>
      <c r="U25" s="13"/>
      <c r="V25" s="13"/>
      <c r="W25" s="13"/>
      <c r="X25" s="13"/>
      <c r="Y25" s="13"/>
      <c r="Z25" s="13"/>
      <c r="AA25" s="13"/>
      <c r="AB25" s="13"/>
      <c r="AC25" s="13"/>
      <c r="AD25" s="16"/>
    </row>
    <row r="26" ht="22.5" spans="1:30">
      <c r="A26" s="10">
        <v>201</v>
      </c>
      <c r="B26" s="135" t="s">
        <v>174</v>
      </c>
      <c r="C26" s="135" t="s">
        <v>174</v>
      </c>
      <c r="D26" s="11">
        <v>100001</v>
      </c>
      <c r="E26" s="11" t="s">
        <v>608</v>
      </c>
      <c r="F26" s="11" t="s">
        <v>614</v>
      </c>
      <c r="G26" s="11" t="s">
        <v>646</v>
      </c>
      <c r="H26" s="11" t="s">
        <v>647</v>
      </c>
      <c r="I26" s="11" t="s">
        <v>612</v>
      </c>
      <c r="J26" s="11" t="s">
        <v>613</v>
      </c>
      <c r="K26" s="11">
        <v>20</v>
      </c>
      <c r="L26" s="11" t="s">
        <v>633</v>
      </c>
      <c r="M26" s="13">
        <v>0.1</v>
      </c>
      <c r="N26" s="13">
        <v>0.1</v>
      </c>
      <c r="O26" s="13">
        <v>0.1</v>
      </c>
      <c r="P26" s="13">
        <v>0.1</v>
      </c>
      <c r="Q26" s="13"/>
      <c r="R26" s="13"/>
      <c r="S26" s="13"/>
      <c r="T26" s="13"/>
      <c r="U26" s="13"/>
      <c r="V26" s="13"/>
      <c r="W26" s="13"/>
      <c r="X26" s="13"/>
      <c r="Y26" s="13"/>
      <c r="Z26" s="13"/>
      <c r="AA26" s="13"/>
      <c r="AB26" s="13"/>
      <c r="AC26" s="13"/>
      <c r="AD26" s="16"/>
    </row>
    <row r="27" ht="22.5" spans="1:30">
      <c r="A27" s="10">
        <v>201</v>
      </c>
      <c r="B27" s="135" t="s">
        <v>174</v>
      </c>
      <c r="C27" s="135" t="s">
        <v>174</v>
      </c>
      <c r="D27" s="11">
        <v>100001</v>
      </c>
      <c r="E27" s="11" t="s">
        <v>608</v>
      </c>
      <c r="F27" s="11" t="s">
        <v>614</v>
      </c>
      <c r="G27" s="11" t="s">
        <v>648</v>
      </c>
      <c r="H27" s="11" t="s">
        <v>649</v>
      </c>
      <c r="I27" s="11" t="s">
        <v>612</v>
      </c>
      <c r="J27" s="11" t="s">
        <v>613</v>
      </c>
      <c r="K27" s="11">
        <v>3</v>
      </c>
      <c r="L27" s="11" t="s">
        <v>650</v>
      </c>
      <c r="M27" s="13">
        <v>0.9</v>
      </c>
      <c r="N27" s="13">
        <v>0.9</v>
      </c>
      <c r="O27" s="13">
        <v>0.9</v>
      </c>
      <c r="P27" s="13">
        <v>0.9</v>
      </c>
      <c r="Q27" s="13"/>
      <c r="R27" s="13"/>
      <c r="S27" s="13"/>
      <c r="T27" s="13"/>
      <c r="U27" s="13"/>
      <c r="V27" s="13"/>
      <c r="W27" s="13"/>
      <c r="X27" s="13"/>
      <c r="Y27" s="13"/>
      <c r="Z27" s="13"/>
      <c r="AA27" s="13"/>
      <c r="AB27" s="13"/>
      <c r="AC27" s="13"/>
      <c r="AD27" s="16"/>
    </row>
    <row r="28" ht="22.5" spans="1:30">
      <c r="A28" s="10">
        <v>201</v>
      </c>
      <c r="B28" s="135" t="s">
        <v>174</v>
      </c>
      <c r="C28" s="135" t="s">
        <v>174</v>
      </c>
      <c r="D28" s="11">
        <v>100001</v>
      </c>
      <c r="E28" s="11" t="s">
        <v>608</v>
      </c>
      <c r="F28" s="11" t="s">
        <v>614</v>
      </c>
      <c r="G28" s="11" t="s">
        <v>651</v>
      </c>
      <c r="H28" s="11" t="s">
        <v>652</v>
      </c>
      <c r="I28" s="11" t="s">
        <v>612</v>
      </c>
      <c r="J28" s="11" t="s">
        <v>613</v>
      </c>
      <c r="K28" s="11">
        <v>15</v>
      </c>
      <c r="L28" s="11" t="s">
        <v>633</v>
      </c>
      <c r="M28" s="13">
        <v>0.3</v>
      </c>
      <c r="N28" s="13">
        <v>0.3</v>
      </c>
      <c r="O28" s="13">
        <v>0.3</v>
      </c>
      <c r="P28" s="13">
        <v>0.3</v>
      </c>
      <c r="Q28" s="13"/>
      <c r="R28" s="13"/>
      <c r="S28" s="13"/>
      <c r="T28" s="13"/>
      <c r="U28" s="13"/>
      <c r="V28" s="13"/>
      <c r="W28" s="13"/>
      <c r="X28" s="13"/>
      <c r="Y28" s="13"/>
      <c r="Z28" s="13"/>
      <c r="AA28" s="13"/>
      <c r="AB28" s="13"/>
      <c r="AC28" s="13"/>
      <c r="AD28" s="16"/>
    </row>
    <row r="29" ht="33.75" spans="1:30">
      <c r="A29" s="10">
        <v>201</v>
      </c>
      <c r="B29" s="135" t="s">
        <v>174</v>
      </c>
      <c r="C29" s="135" t="s">
        <v>174</v>
      </c>
      <c r="D29" s="11">
        <v>100001</v>
      </c>
      <c r="E29" s="11" t="s">
        <v>608</v>
      </c>
      <c r="F29" s="11" t="s">
        <v>614</v>
      </c>
      <c r="G29" s="11" t="s">
        <v>653</v>
      </c>
      <c r="H29" s="11" t="s">
        <v>654</v>
      </c>
      <c r="I29" s="11" t="s">
        <v>612</v>
      </c>
      <c r="J29" s="11" t="s">
        <v>613</v>
      </c>
      <c r="K29" s="11">
        <v>20</v>
      </c>
      <c r="L29" s="11" t="s">
        <v>633</v>
      </c>
      <c r="M29" s="13">
        <v>0.8</v>
      </c>
      <c r="N29" s="13">
        <v>0.8</v>
      </c>
      <c r="O29" s="13">
        <v>0.8</v>
      </c>
      <c r="P29" s="13">
        <v>0.8</v>
      </c>
      <c r="Q29" s="13"/>
      <c r="R29" s="13"/>
      <c r="S29" s="13"/>
      <c r="T29" s="13"/>
      <c r="U29" s="13"/>
      <c r="V29" s="13"/>
      <c r="W29" s="13"/>
      <c r="X29" s="13"/>
      <c r="Y29" s="13"/>
      <c r="Z29" s="13"/>
      <c r="AA29" s="13"/>
      <c r="AB29" s="13"/>
      <c r="AC29" s="13"/>
      <c r="AD29" s="16"/>
    </row>
    <row r="30" ht="22.5" spans="1:30">
      <c r="A30" s="10">
        <v>201</v>
      </c>
      <c r="B30" s="135" t="s">
        <v>174</v>
      </c>
      <c r="C30" s="135" t="s">
        <v>174</v>
      </c>
      <c r="D30" s="11">
        <v>100001</v>
      </c>
      <c r="E30" s="11" t="s">
        <v>608</v>
      </c>
      <c r="F30" s="11" t="s">
        <v>614</v>
      </c>
      <c r="G30" s="11" t="s">
        <v>655</v>
      </c>
      <c r="H30" s="11" t="s">
        <v>656</v>
      </c>
      <c r="I30" s="11" t="s">
        <v>612</v>
      </c>
      <c r="J30" s="11" t="s">
        <v>613</v>
      </c>
      <c r="K30" s="11">
        <v>1</v>
      </c>
      <c r="L30" s="11" t="s">
        <v>442</v>
      </c>
      <c r="M30" s="13">
        <v>3</v>
      </c>
      <c r="N30" s="13">
        <v>3</v>
      </c>
      <c r="O30" s="13">
        <v>3</v>
      </c>
      <c r="P30" s="13">
        <v>3</v>
      </c>
      <c r="Q30" s="13"/>
      <c r="R30" s="13"/>
      <c r="S30" s="13"/>
      <c r="T30" s="13"/>
      <c r="U30" s="13"/>
      <c r="V30" s="13"/>
      <c r="W30" s="13"/>
      <c r="X30" s="13"/>
      <c r="Y30" s="13"/>
      <c r="Z30" s="13"/>
      <c r="AA30" s="13"/>
      <c r="AB30" s="13"/>
      <c r="AC30" s="13"/>
      <c r="AD30" s="16"/>
    </row>
    <row r="31" ht="22.5" spans="1:30">
      <c r="A31" s="10">
        <v>201</v>
      </c>
      <c r="B31" s="135" t="s">
        <v>174</v>
      </c>
      <c r="C31" s="135" t="s">
        <v>174</v>
      </c>
      <c r="D31" s="11">
        <v>100001</v>
      </c>
      <c r="E31" s="11" t="s">
        <v>608</v>
      </c>
      <c r="F31" s="11" t="s">
        <v>614</v>
      </c>
      <c r="G31" s="11" t="s">
        <v>657</v>
      </c>
      <c r="H31" s="11" t="s">
        <v>658</v>
      </c>
      <c r="I31" s="11" t="s">
        <v>612</v>
      </c>
      <c r="J31" s="11" t="s">
        <v>613</v>
      </c>
      <c r="K31" s="11">
        <v>1</v>
      </c>
      <c r="L31" s="11" t="s">
        <v>442</v>
      </c>
      <c r="M31" s="13">
        <v>3</v>
      </c>
      <c r="N31" s="13">
        <v>3</v>
      </c>
      <c r="O31" s="13">
        <v>3</v>
      </c>
      <c r="P31" s="13">
        <v>3</v>
      </c>
      <c r="Q31" s="13"/>
      <c r="R31" s="13"/>
      <c r="S31" s="13"/>
      <c r="T31" s="13"/>
      <c r="U31" s="13"/>
      <c r="V31" s="13"/>
      <c r="W31" s="13"/>
      <c r="X31" s="13"/>
      <c r="Y31" s="13"/>
      <c r="Z31" s="13"/>
      <c r="AA31" s="13"/>
      <c r="AB31" s="13"/>
      <c r="AC31" s="13"/>
      <c r="AD31" s="16"/>
    </row>
    <row r="32" ht="22.5" spans="1:30">
      <c r="A32" s="10">
        <v>201</v>
      </c>
      <c r="B32" s="135" t="s">
        <v>174</v>
      </c>
      <c r="C32" s="135" t="s">
        <v>174</v>
      </c>
      <c r="D32" s="11">
        <v>100001</v>
      </c>
      <c r="E32" s="11" t="s">
        <v>608</v>
      </c>
      <c r="F32" s="11" t="s">
        <v>614</v>
      </c>
      <c r="G32" s="11" t="s">
        <v>659</v>
      </c>
      <c r="H32" s="11" t="s">
        <v>660</v>
      </c>
      <c r="I32" s="11" t="s">
        <v>612</v>
      </c>
      <c r="J32" s="11" t="s">
        <v>613</v>
      </c>
      <c r="K32" s="11">
        <v>1</v>
      </c>
      <c r="L32" s="11" t="s">
        <v>442</v>
      </c>
      <c r="M32" s="13">
        <v>0.8</v>
      </c>
      <c r="N32" s="13">
        <v>0.8</v>
      </c>
      <c r="O32" s="13">
        <v>0.8</v>
      </c>
      <c r="P32" s="13">
        <v>0.8</v>
      </c>
      <c r="Q32" s="13"/>
      <c r="R32" s="13"/>
      <c r="S32" s="13"/>
      <c r="T32" s="13"/>
      <c r="U32" s="13"/>
      <c r="V32" s="13"/>
      <c r="W32" s="13"/>
      <c r="X32" s="13"/>
      <c r="Y32" s="13"/>
      <c r="Z32" s="13"/>
      <c r="AA32" s="13"/>
      <c r="AB32" s="13"/>
      <c r="AC32" s="13"/>
      <c r="AD32" s="16"/>
    </row>
    <row r="33" ht="22.5" spans="1:30">
      <c r="A33" s="10">
        <v>201</v>
      </c>
      <c r="B33" s="135" t="s">
        <v>174</v>
      </c>
      <c r="C33" s="135" t="s">
        <v>174</v>
      </c>
      <c r="D33" s="11">
        <v>100001</v>
      </c>
      <c r="E33" s="11" t="s">
        <v>608</v>
      </c>
      <c r="F33" s="11" t="s">
        <v>614</v>
      </c>
      <c r="G33" s="11" t="s">
        <v>661</v>
      </c>
      <c r="H33" s="11" t="s">
        <v>662</v>
      </c>
      <c r="I33" s="11" t="s">
        <v>612</v>
      </c>
      <c r="J33" s="11" t="s">
        <v>613</v>
      </c>
      <c r="K33" s="11">
        <v>1</v>
      </c>
      <c r="L33" s="11" t="s">
        <v>442</v>
      </c>
      <c r="M33" s="13">
        <v>0.5</v>
      </c>
      <c r="N33" s="13">
        <v>0.5</v>
      </c>
      <c r="O33" s="13">
        <v>0.5</v>
      </c>
      <c r="P33" s="13">
        <v>0.5</v>
      </c>
      <c r="Q33" s="13"/>
      <c r="R33" s="13"/>
      <c r="S33" s="13"/>
      <c r="T33" s="13"/>
      <c r="U33" s="13"/>
      <c r="V33" s="13"/>
      <c r="W33" s="13"/>
      <c r="X33" s="13"/>
      <c r="Y33" s="13"/>
      <c r="Z33" s="13"/>
      <c r="AA33" s="13"/>
      <c r="AB33" s="13"/>
      <c r="AC33" s="13"/>
      <c r="AD33" s="16"/>
    </row>
    <row r="34" ht="33.75" spans="1:30">
      <c r="A34" s="10">
        <v>201</v>
      </c>
      <c r="B34" s="135" t="s">
        <v>174</v>
      </c>
      <c r="C34" s="135" t="s">
        <v>174</v>
      </c>
      <c r="D34" s="11">
        <v>100001</v>
      </c>
      <c r="E34" s="11" t="s">
        <v>608</v>
      </c>
      <c r="F34" s="11" t="s">
        <v>614</v>
      </c>
      <c r="G34" s="11" t="s">
        <v>663</v>
      </c>
      <c r="H34" s="11" t="s">
        <v>664</v>
      </c>
      <c r="I34" s="11" t="s">
        <v>612</v>
      </c>
      <c r="J34" s="11" t="s">
        <v>613</v>
      </c>
      <c r="K34" s="11">
        <v>1</v>
      </c>
      <c r="L34" s="11" t="s">
        <v>442</v>
      </c>
      <c r="M34" s="13">
        <v>3</v>
      </c>
      <c r="N34" s="13">
        <v>3</v>
      </c>
      <c r="O34" s="13">
        <v>3</v>
      </c>
      <c r="P34" s="13">
        <v>3</v>
      </c>
      <c r="Q34" s="13"/>
      <c r="R34" s="13"/>
      <c r="S34" s="13"/>
      <c r="T34" s="13"/>
      <c r="U34" s="13"/>
      <c r="V34" s="13"/>
      <c r="W34" s="13"/>
      <c r="X34" s="13"/>
      <c r="Y34" s="13"/>
      <c r="Z34" s="13"/>
      <c r="AA34" s="13"/>
      <c r="AB34" s="13"/>
      <c r="AC34" s="13"/>
      <c r="AD34" s="16"/>
    </row>
    <row r="35" ht="22.5" spans="1:30">
      <c r="A35" s="10">
        <v>201</v>
      </c>
      <c r="B35" s="135" t="s">
        <v>174</v>
      </c>
      <c r="C35" s="135" t="s">
        <v>174</v>
      </c>
      <c r="D35" s="11">
        <v>100001</v>
      </c>
      <c r="E35" s="11" t="s">
        <v>608</v>
      </c>
      <c r="F35" s="11" t="s">
        <v>614</v>
      </c>
      <c r="G35" s="11" t="s">
        <v>665</v>
      </c>
      <c r="H35" s="11" t="s">
        <v>666</v>
      </c>
      <c r="I35" s="11" t="s">
        <v>612</v>
      </c>
      <c r="J35" s="11" t="s">
        <v>613</v>
      </c>
      <c r="K35" s="11">
        <v>1</v>
      </c>
      <c r="L35" s="11" t="s">
        <v>442</v>
      </c>
      <c r="M35" s="13">
        <v>1.5</v>
      </c>
      <c r="N35" s="13">
        <v>1.5</v>
      </c>
      <c r="O35" s="13">
        <v>1.5</v>
      </c>
      <c r="P35" s="13">
        <v>1.5</v>
      </c>
      <c r="Q35" s="13"/>
      <c r="R35" s="13"/>
      <c r="S35" s="13"/>
      <c r="T35" s="13"/>
      <c r="U35" s="13"/>
      <c r="V35" s="13"/>
      <c r="W35" s="13"/>
      <c r="X35" s="13"/>
      <c r="Y35" s="13"/>
      <c r="Z35" s="13"/>
      <c r="AA35" s="13"/>
      <c r="AB35" s="13"/>
      <c r="AC35" s="13"/>
      <c r="AD35" s="16"/>
    </row>
    <row r="36" ht="22.5" spans="1:30">
      <c r="A36" s="10">
        <v>201</v>
      </c>
      <c r="B36" s="135" t="s">
        <v>174</v>
      </c>
      <c r="C36" s="135" t="s">
        <v>174</v>
      </c>
      <c r="D36" s="11">
        <v>100001</v>
      </c>
      <c r="E36" s="11" t="s">
        <v>608</v>
      </c>
      <c r="F36" s="11" t="s">
        <v>614</v>
      </c>
      <c r="G36" s="11" t="s">
        <v>667</v>
      </c>
      <c r="H36" s="11" t="s">
        <v>668</v>
      </c>
      <c r="I36" s="11" t="s">
        <v>612</v>
      </c>
      <c r="J36" s="11" t="s">
        <v>613</v>
      </c>
      <c r="K36" s="11">
        <v>1</v>
      </c>
      <c r="L36" s="11" t="s">
        <v>442</v>
      </c>
      <c r="M36" s="13">
        <v>0.8</v>
      </c>
      <c r="N36" s="13">
        <v>0.8</v>
      </c>
      <c r="O36" s="13">
        <v>0.8</v>
      </c>
      <c r="P36" s="13">
        <v>0.8</v>
      </c>
      <c r="Q36" s="13"/>
      <c r="R36" s="13"/>
      <c r="S36" s="13"/>
      <c r="T36" s="13"/>
      <c r="U36" s="13"/>
      <c r="V36" s="13"/>
      <c r="W36" s="13"/>
      <c r="X36" s="13"/>
      <c r="Y36" s="13"/>
      <c r="Z36" s="13"/>
      <c r="AA36" s="13"/>
      <c r="AB36" s="13"/>
      <c r="AC36" s="13"/>
      <c r="AD36" s="16"/>
    </row>
    <row r="37" ht="33.75" spans="1:30">
      <c r="A37" s="10">
        <v>201</v>
      </c>
      <c r="B37" s="135" t="s">
        <v>174</v>
      </c>
      <c r="C37" s="135" t="s">
        <v>174</v>
      </c>
      <c r="D37" s="11">
        <v>100001</v>
      </c>
      <c r="E37" s="11" t="s">
        <v>608</v>
      </c>
      <c r="F37" s="11" t="s">
        <v>614</v>
      </c>
      <c r="G37" s="11" t="s">
        <v>669</v>
      </c>
      <c r="H37" s="11" t="s">
        <v>670</v>
      </c>
      <c r="I37" s="11" t="s">
        <v>612</v>
      </c>
      <c r="J37" s="11" t="s">
        <v>613</v>
      </c>
      <c r="K37" s="11">
        <v>1</v>
      </c>
      <c r="L37" s="11" t="s">
        <v>442</v>
      </c>
      <c r="M37" s="13">
        <v>0.5</v>
      </c>
      <c r="N37" s="13">
        <v>0.5</v>
      </c>
      <c r="O37" s="13">
        <v>0.5</v>
      </c>
      <c r="P37" s="13">
        <v>0.5</v>
      </c>
      <c r="Q37" s="13"/>
      <c r="R37" s="13"/>
      <c r="S37" s="13"/>
      <c r="T37" s="13"/>
      <c r="U37" s="13"/>
      <c r="V37" s="13"/>
      <c r="W37" s="13"/>
      <c r="X37" s="13"/>
      <c r="Y37" s="13"/>
      <c r="Z37" s="13"/>
      <c r="AA37" s="13"/>
      <c r="AB37" s="13"/>
      <c r="AC37" s="13"/>
      <c r="AD37" s="16"/>
    </row>
    <row r="38" ht="22.5" spans="1:30">
      <c r="A38" s="10">
        <v>201</v>
      </c>
      <c r="B38" s="135" t="s">
        <v>174</v>
      </c>
      <c r="C38" s="135" t="s">
        <v>174</v>
      </c>
      <c r="D38" s="11">
        <v>100001</v>
      </c>
      <c r="E38" s="11" t="s">
        <v>608</v>
      </c>
      <c r="F38" s="11" t="s">
        <v>614</v>
      </c>
      <c r="G38" s="11" t="s">
        <v>671</v>
      </c>
      <c r="H38" s="11" t="s">
        <v>672</v>
      </c>
      <c r="I38" s="11" t="s">
        <v>612</v>
      </c>
      <c r="J38" s="11" t="s">
        <v>613</v>
      </c>
      <c r="K38" s="11">
        <v>1</v>
      </c>
      <c r="L38" s="11" t="s">
        <v>442</v>
      </c>
      <c r="M38" s="13">
        <v>0.6</v>
      </c>
      <c r="N38" s="13">
        <v>0.6</v>
      </c>
      <c r="O38" s="13">
        <v>0.6</v>
      </c>
      <c r="P38" s="13">
        <v>0.6</v>
      </c>
      <c r="Q38" s="13"/>
      <c r="R38" s="13"/>
      <c r="S38" s="13"/>
      <c r="T38" s="13"/>
      <c r="U38" s="13"/>
      <c r="V38" s="13"/>
      <c r="W38" s="13"/>
      <c r="X38" s="13"/>
      <c r="Y38" s="13"/>
      <c r="Z38" s="13"/>
      <c r="AA38" s="13"/>
      <c r="AB38" s="13"/>
      <c r="AC38" s="13"/>
      <c r="AD38" s="16"/>
    </row>
    <row r="39" ht="33.75" spans="1:30">
      <c r="A39" s="10">
        <v>201</v>
      </c>
      <c r="B39" s="135" t="s">
        <v>174</v>
      </c>
      <c r="C39" s="135" t="s">
        <v>174</v>
      </c>
      <c r="D39" s="11">
        <v>100001</v>
      </c>
      <c r="E39" s="11" t="s">
        <v>608</v>
      </c>
      <c r="F39" s="11" t="s">
        <v>614</v>
      </c>
      <c r="G39" s="11" t="s">
        <v>673</v>
      </c>
      <c r="H39" s="11" t="s">
        <v>674</v>
      </c>
      <c r="I39" s="11" t="s">
        <v>612</v>
      </c>
      <c r="J39" s="11" t="s">
        <v>613</v>
      </c>
      <c r="K39" s="11">
        <v>1</v>
      </c>
      <c r="L39" s="11" t="s">
        <v>442</v>
      </c>
      <c r="M39" s="13">
        <v>1</v>
      </c>
      <c r="N39" s="13">
        <v>1</v>
      </c>
      <c r="O39" s="13">
        <v>1</v>
      </c>
      <c r="P39" s="13">
        <v>1</v>
      </c>
      <c r="Q39" s="13"/>
      <c r="R39" s="13"/>
      <c r="S39" s="13"/>
      <c r="T39" s="13"/>
      <c r="U39" s="13"/>
      <c r="V39" s="13"/>
      <c r="W39" s="13"/>
      <c r="X39" s="13"/>
      <c r="Y39" s="13"/>
      <c r="Z39" s="13"/>
      <c r="AA39" s="13"/>
      <c r="AB39" s="13"/>
      <c r="AC39" s="13"/>
      <c r="AD39" s="16"/>
    </row>
    <row r="40" ht="33.75" spans="1:30">
      <c r="A40" s="10">
        <v>201</v>
      </c>
      <c r="B40" s="135" t="s">
        <v>174</v>
      </c>
      <c r="C40" s="135" t="s">
        <v>174</v>
      </c>
      <c r="D40" s="11">
        <v>100001</v>
      </c>
      <c r="E40" s="11" t="s">
        <v>608</v>
      </c>
      <c r="F40" s="11" t="s">
        <v>614</v>
      </c>
      <c r="G40" s="11" t="s">
        <v>675</v>
      </c>
      <c r="H40" s="11" t="s">
        <v>676</v>
      </c>
      <c r="I40" s="11" t="s">
        <v>612</v>
      </c>
      <c r="J40" s="11" t="s">
        <v>613</v>
      </c>
      <c r="K40" s="11">
        <v>1</v>
      </c>
      <c r="L40" s="11" t="s">
        <v>442</v>
      </c>
      <c r="M40" s="13">
        <v>0.5</v>
      </c>
      <c r="N40" s="13">
        <v>0.5</v>
      </c>
      <c r="O40" s="13">
        <v>0.5</v>
      </c>
      <c r="P40" s="13">
        <v>0.5</v>
      </c>
      <c r="Q40" s="13"/>
      <c r="R40" s="13"/>
      <c r="S40" s="13"/>
      <c r="T40" s="13"/>
      <c r="U40" s="13"/>
      <c r="V40" s="13"/>
      <c r="W40" s="13"/>
      <c r="X40" s="13"/>
      <c r="Y40" s="13"/>
      <c r="Z40" s="13"/>
      <c r="AA40" s="13"/>
      <c r="AB40" s="13"/>
      <c r="AC40" s="13"/>
      <c r="AD40" s="16"/>
    </row>
    <row r="41" ht="22.5" spans="1:30">
      <c r="A41" s="10">
        <v>201</v>
      </c>
      <c r="B41" s="135" t="s">
        <v>174</v>
      </c>
      <c r="C41" s="135" t="s">
        <v>174</v>
      </c>
      <c r="D41" s="11">
        <v>100001</v>
      </c>
      <c r="E41" s="11" t="s">
        <v>608</v>
      </c>
      <c r="F41" s="11" t="s">
        <v>614</v>
      </c>
      <c r="G41" s="11" t="s">
        <v>677</v>
      </c>
      <c r="H41" s="11" t="s">
        <v>678</v>
      </c>
      <c r="I41" s="11" t="s">
        <v>612</v>
      </c>
      <c r="J41" s="11" t="s">
        <v>613</v>
      </c>
      <c r="K41" s="11">
        <v>10</v>
      </c>
      <c r="L41" s="11" t="s">
        <v>679</v>
      </c>
      <c r="M41" s="13">
        <v>0.4</v>
      </c>
      <c r="N41" s="13">
        <v>0.4</v>
      </c>
      <c r="O41" s="13">
        <v>0.4</v>
      </c>
      <c r="P41" s="13">
        <v>0.4</v>
      </c>
      <c r="Q41" s="13"/>
      <c r="R41" s="13"/>
      <c r="S41" s="13"/>
      <c r="T41" s="13"/>
      <c r="U41" s="13"/>
      <c r="V41" s="13"/>
      <c r="W41" s="13"/>
      <c r="X41" s="13"/>
      <c r="Y41" s="13"/>
      <c r="Z41" s="13"/>
      <c r="AA41" s="13"/>
      <c r="AB41" s="13"/>
      <c r="AC41" s="13"/>
      <c r="AD41" s="16"/>
    </row>
    <row r="42" ht="22.5" spans="1:30">
      <c r="A42" s="10">
        <v>201</v>
      </c>
      <c r="B42" s="135" t="s">
        <v>174</v>
      </c>
      <c r="C42" s="135" t="s">
        <v>174</v>
      </c>
      <c r="D42" s="11">
        <v>100001</v>
      </c>
      <c r="E42" s="11" t="s">
        <v>608</v>
      </c>
      <c r="F42" s="11" t="s">
        <v>614</v>
      </c>
      <c r="G42" s="11" t="s">
        <v>680</v>
      </c>
      <c r="H42" s="11" t="s">
        <v>681</v>
      </c>
      <c r="I42" s="11" t="s">
        <v>612</v>
      </c>
      <c r="J42" s="11" t="s">
        <v>613</v>
      </c>
      <c r="K42" s="11">
        <v>2</v>
      </c>
      <c r="L42" s="11" t="s">
        <v>624</v>
      </c>
      <c r="M42" s="13">
        <v>0.6</v>
      </c>
      <c r="N42" s="13">
        <v>0.6</v>
      </c>
      <c r="O42" s="13">
        <v>0.6</v>
      </c>
      <c r="P42" s="13">
        <v>0.6</v>
      </c>
      <c r="Q42" s="13"/>
      <c r="R42" s="13"/>
      <c r="S42" s="13"/>
      <c r="T42" s="13"/>
      <c r="U42" s="13"/>
      <c r="V42" s="13"/>
      <c r="W42" s="13"/>
      <c r="X42" s="13"/>
      <c r="Y42" s="13"/>
      <c r="Z42" s="13"/>
      <c r="AA42" s="13"/>
      <c r="AB42" s="13"/>
      <c r="AC42" s="13"/>
      <c r="AD42" s="16"/>
    </row>
    <row r="43" ht="22.5" spans="1:30">
      <c r="A43" s="10">
        <v>201</v>
      </c>
      <c r="B43" s="135" t="s">
        <v>174</v>
      </c>
      <c r="C43" s="135" t="s">
        <v>174</v>
      </c>
      <c r="D43" s="11">
        <v>100001</v>
      </c>
      <c r="E43" s="11" t="s">
        <v>608</v>
      </c>
      <c r="F43" s="11" t="s">
        <v>614</v>
      </c>
      <c r="G43" s="11" t="s">
        <v>682</v>
      </c>
      <c r="H43" s="11" t="s">
        <v>683</v>
      </c>
      <c r="I43" s="11" t="s">
        <v>612</v>
      </c>
      <c r="J43" s="11" t="s">
        <v>613</v>
      </c>
      <c r="K43" s="11">
        <v>5</v>
      </c>
      <c r="L43" s="11" t="s">
        <v>633</v>
      </c>
      <c r="M43" s="13">
        <v>1</v>
      </c>
      <c r="N43" s="13">
        <v>1</v>
      </c>
      <c r="O43" s="13">
        <v>1</v>
      </c>
      <c r="P43" s="13">
        <v>1</v>
      </c>
      <c r="Q43" s="13"/>
      <c r="R43" s="13"/>
      <c r="S43" s="13"/>
      <c r="T43" s="13"/>
      <c r="U43" s="13"/>
      <c r="V43" s="13"/>
      <c r="W43" s="13"/>
      <c r="X43" s="13"/>
      <c r="Y43" s="13"/>
      <c r="Z43" s="13"/>
      <c r="AA43" s="13"/>
      <c r="AB43" s="13"/>
      <c r="AC43" s="13"/>
      <c r="AD43" s="16"/>
    </row>
    <row r="44" ht="45" spans="1:30">
      <c r="A44" s="10">
        <v>201</v>
      </c>
      <c r="B44" s="135" t="s">
        <v>174</v>
      </c>
      <c r="C44" s="135" t="s">
        <v>174</v>
      </c>
      <c r="D44" s="11">
        <v>100001</v>
      </c>
      <c r="E44" s="11" t="s">
        <v>608</v>
      </c>
      <c r="F44" s="11" t="s">
        <v>614</v>
      </c>
      <c r="G44" s="11" t="s">
        <v>684</v>
      </c>
      <c r="H44" s="11" t="s">
        <v>685</v>
      </c>
      <c r="I44" s="11" t="s">
        <v>612</v>
      </c>
      <c r="J44" s="11" t="s">
        <v>613</v>
      </c>
      <c r="K44" s="11">
        <v>20</v>
      </c>
      <c r="L44" s="11" t="s">
        <v>633</v>
      </c>
      <c r="M44" s="13">
        <v>0.1</v>
      </c>
      <c r="N44" s="13">
        <v>0.1</v>
      </c>
      <c r="O44" s="13">
        <v>0.1</v>
      </c>
      <c r="P44" s="13">
        <v>0.1</v>
      </c>
      <c r="Q44" s="13"/>
      <c r="R44" s="13"/>
      <c r="S44" s="13"/>
      <c r="T44" s="13"/>
      <c r="U44" s="13"/>
      <c r="V44" s="13"/>
      <c r="W44" s="13"/>
      <c r="X44" s="13"/>
      <c r="Y44" s="13"/>
      <c r="Z44" s="13"/>
      <c r="AA44" s="13"/>
      <c r="AB44" s="13"/>
      <c r="AC44" s="13"/>
      <c r="AD44" s="16"/>
    </row>
    <row r="45" ht="22.5" spans="1:30">
      <c r="A45" s="10">
        <v>201</v>
      </c>
      <c r="B45" s="135" t="s">
        <v>174</v>
      </c>
      <c r="C45" s="135" t="s">
        <v>174</v>
      </c>
      <c r="D45" s="11">
        <v>100001</v>
      </c>
      <c r="E45" s="11" t="s">
        <v>608</v>
      </c>
      <c r="F45" s="11" t="s">
        <v>614</v>
      </c>
      <c r="G45" s="11" t="s">
        <v>686</v>
      </c>
      <c r="H45" s="11" t="s">
        <v>687</v>
      </c>
      <c r="I45" s="11" t="s">
        <v>612</v>
      </c>
      <c r="J45" s="11" t="s">
        <v>613</v>
      </c>
      <c r="K45" s="11">
        <v>3</v>
      </c>
      <c r="L45" s="11" t="s">
        <v>617</v>
      </c>
      <c r="M45" s="13">
        <v>0.9</v>
      </c>
      <c r="N45" s="13">
        <v>0.9</v>
      </c>
      <c r="O45" s="13">
        <v>0.9</v>
      </c>
      <c r="P45" s="13">
        <v>0.9</v>
      </c>
      <c r="Q45" s="13"/>
      <c r="R45" s="13"/>
      <c r="S45" s="13"/>
      <c r="T45" s="13"/>
      <c r="U45" s="13"/>
      <c r="V45" s="13"/>
      <c r="W45" s="13"/>
      <c r="X45" s="13"/>
      <c r="Y45" s="13"/>
      <c r="Z45" s="13"/>
      <c r="AA45" s="13"/>
      <c r="AB45" s="13"/>
      <c r="AC45" s="13"/>
      <c r="AD45" s="16"/>
    </row>
    <row r="46" ht="22.5" spans="1:30">
      <c r="A46" s="10">
        <v>201</v>
      </c>
      <c r="B46" s="135" t="s">
        <v>174</v>
      </c>
      <c r="C46" s="135" t="s">
        <v>174</v>
      </c>
      <c r="D46" s="11">
        <v>100001</v>
      </c>
      <c r="E46" s="11" t="s">
        <v>608</v>
      </c>
      <c r="F46" s="11" t="s">
        <v>614</v>
      </c>
      <c r="G46" s="11" t="s">
        <v>688</v>
      </c>
      <c r="H46" s="11" t="s">
        <v>689</v>
      </c>
      <c r="I46" s="11" t="s">
        <v>612</v>
      </c>
      <c r="J46" s="11" t="s">
        <v>613</v>
      </c>
      <c r="K46" s="11">
        <v>200</v>
      </c>
      <c r="L46" s="11" t="s">
        <v>690</v>
      </c>
      <c r="M46" s="13">
        <v>3</v>
      </c>
      <c r="N46" s="13">
        <v>3</v>
      </c>
      <c r="O46" s="13">
        <v>3</v>
      </c>
      <c r="P46" s="13">
        <v>3</v>
      </c>
      <c r="Q46" s="13"/>
      <c r="R46" s="13"/>
      <c r="S46" s="13"/>
      <c r="T46" s="13"/>
      <c r="U46" s="13"/>
      <c r="V46" s="13"/>
      <c r="W46" s="13"/>
      <c r="X46" s="13"/>
      <c r="Y46" s="13"/>
      <c r="Z46" s="13"/>
      <c r="AA46" s="13"/>
      <c r="AB46" s="13"/>
      <c r="AC46" s="13"/>
      <c r="AD46" s="16"/>
    </row>
    <row r="47" ht="78.75" spans="1:30">
      <c r="A47" s="10">
        <v>201</v>
      </c>
      <c r="B47" s="135" t="s">
        <v>174</v>
      </c>
      <c r="C47" s="135" t="s">
        <v>174</v>
      </c>
      <c r="D47" s="11">
        <v>100001</v>
      </c>
      <c r="E47" s="11" t="s">
        <v>608</v>
      </c>
      <c r="F47" s="11" t="s">
        <v>614</v>
      </c>
      <c r="G47" s="11" t="s">
        <v>691</v>
      </c>
      <c r="H47" s="11" t="s">
        <v>692</v>
      </c>
      <c r="I47" s="11" t="s">
        <v>612</v>
      </c>
      <c r="J47" s="11" t="s">
        <v>613</v>
      </c>
      <c r="K47" s="11">
        <v>1</v>
      </c>
      <c r="L47" s="11" t="s">
        <v>442</v>
      </c>
      <c r="M47" s="13">
        <v>5</v>
      </c>
      <c r="N47" s="13">
        <v>5</v>
      </c>
      <c r="O47" s="13">
        <v>5</v>
      </c>
      <c r="P47" s="13">
        <v>5</v>
      </c>
      <c r="Q47" s="13"/>
      <c r="R47" s="13"/>
      <c r="S47" s="13"/>
      <c r="T47" s="13"/>
      <c r="U47" s="13"/>
      <c r="V47" s="13"/>
      <c r="W47" s="13"/>
      <c r="X47" s="13"/>
      <c r="Y47" s="13"/>
      <c r="Z47" s="13"/>
      <c r="AA47" s="13"/>
      <c r="AB47" s="13"/>
      <c r="AC47" s="13"/>
      <c r="AD47" s="16"/>
    </row>
    <row r="48" ht="45" spans="1:30">
      <c r="A48" s="10">
        <v>201</v>
      </c>
      <c r="B48" s="135" t="s">
        <v>174</v>
      </c>
      <c r="C48" s="135" t="s">
        <v>174</v>
      </c>
      <c r="D48" s="11">
        <v>100001</v>
      </c>
      <c r="E48" s="11" t="s">
        <v>608</v>
      </c>
      <c r="F48" s="11" t="s">
        <v>614</v>
      </c>
      <c r="G48" s="11" t="s">
        <v>693</v>
      </c>
      <c r="H48" s="11" t="s">
        <v>694</v>
      </c>
      <c r="I48" s="11" t="s">
        <v>612</v>
      </c>
      <c r="J48" s="11" t="s">
        <v>613</v>
      </c>
      <c r="K48" s="11">
        <v>1</v>
      </c>
      <c r="L48" s="11" t="s">
        <v>442</v>
      </c>
      <c r="M48" s="13">
        <v>3</v>
      </c>
      <c r="N48" s="13">
        <v>3</v>
      </c>
      <c r="O48" s="13">
        <v>3</v>
      </c>
      <c r="P48" s="13">
        <v>3</v>
      </c>
      <c r="Q48" s="13"/>
      <c r="R48" s="13"/>
      <c r="S48" s="13"/>
      <c r="T48" s="13"/>
      <c r="U48" s="13"/>
      <c r="V48" s="13"/>
      <c r="W48" s="13"/>
      <c r="X48" s="13"/>
      <c r="Y48" s="13"/>
      <c r="Z48" s="13"/>
      <c r="AA48" s="13"/>
      <c r="AB48" s="13"/>
      <c r="AC48" s="13"/>
      <c r="AD48" s="16"/>
    </row>
    <row r="49" ht="22.5" spans="1:30">
      <c r="A49" s="10">
        <v>201</v>
      </c>
      <c r="B49" s="135" t="s">
        <v>174</v>
      </c>
      <c r="C49" s="135" t="s">
        <v>174</v>
      </c>
      <c r="D49" s="11">
        <v>100001</v>
      </c>
      <c r="E49" s="11" t="s">
        <v>608</v>
      </c>
      <c r="F49" s="11" t="s">
        <v>614</v>
      </c>
      <c r="G49" s="11" t="s">
        <v>695</v>
      </c>
      <c r="H49" s="11" t="s">
        <v>696</v>
      </c>
      <c r="I49" s="11" t="s">
        <v>612</v>
      </c>
      <c r="J49" s="11" t="s">
        <v>613</v>
      </c>
      <c r="K49" s="11">
        <v>1</v>
      </c>
      <c r="L49" s="11" t="s">
        <v>442</v>
      </c>
      <c r="M49" s="13">
        <v>0.5</v>
      </c>
      <c r="N49" s="13">
        <v>0.5</v>
      </c>
      <c r="O49" s="13">
        <v>0.5</v>
      </c>
      <c r="P49" s="13">
        <v>0.5</v>
      </c>
      <c r="Q49" s="13"/>
      <c r="R49" s="13"/>
      <c r="S49" s="13"/>
      <c r="T49" s="13"/>
      <c r="U49" s="13"/>
      <c r="V49" s="13"/>
      <c r="W49" s="13"/>
      <c r="X49" s="13"/>
      <c r="Y49" s="13"/>
      <c r="Z49" s="13"/>
      <c r="AA49" s="13"/>
      <c r="AB49" s="13"/>
      <c r="AC49" s="13"/>
      <c r="AD49" s="16"/>
    </row>
    <row r="50" ht="22.5" spans="1:30">
      <c r="A50" s="10">
        <v>201</v>
      </c>
      <c r="B50" s="135" t="s">
        <v>174</v>
      </c>
      <c r="C50" s="135" t="s">
        <v>174</v>
      </c>
      <c r="D50" s="11">
        <v>100001</v>
      </c>
      <c r="E50" s="11" t="s">
        <v>608</v>
      </c>
      <c r="F50" s="11" t="s">
        <v>614</v>
      </c>
      <c r="G50" s="11" t="s">
        <v>697</v>
      </c>
      <c r="H50" s="11" t="s">
        <v>698</v>
      </c>
      <c r="I50" s="11" t="s">
        <v>612</v>
      </c>
      <c r="J50" s="11" t="s">
        <v>613</v>
      </c>
      <c r="K50" s="11">
        <v>1</v>
      </c>
      <c r="L50" s="11" t="s">
        <v>442</v>
      </c>
      <c r="M50" s="13">
        <v>0.5</v>
      </c>
      <c r="N50" s="13">
        <v>0.5</v>
      </c>
      <c r="O50" s="13">
        <v>0.5</v>
      </c>
      <c r="P50" s="13">
        <v>0.5</v>
      </c>
      <c r="Q50" s="13"/>
      <c r="R50" s="13"/>
      <c r="S50" s="13"/>
      <c r="T50" s="13"/>
      <c r="U50" s="13"/>
      <c r="V50" s="13"/>
      <c r="W50" s="13"/>
      <c r="X50" s="13"/>
      <c r="Y50" s="13"/>
      <c r="Z50" s="13"/>
      <c r="AA50" s="13"/>
      <c r="AB50" s="13"/>
      <c r="AC50" s="13"/>
      <c r="AD50" s="16"/>
    </row>
    <row r="51" spans="1:30">
      <c r="A51" s="10">
        <v>201</v>
      </c>
      <c r="B51" s="135" t="s">
        <v>174</v>
      </c>
      <c r="C51" s="135" t="s">
        <v>174</v>
      </c>
      <c r="D51" s="11">
        <v>100001</v>
      </c>
      <c r="E51" s="11" t="s">
        <v>608</v>
      </c>
      <c r="F51" s="11" t="s">
        <v>614</v>
      </c>
      <c r="G51" s="11" t="s">
        <v>699</v>
      </c>
      <c r="H51" s="11" t="s">
        <v>700</v>
      </c>
      <c r="I51" s="11" t="s">
        <v>612</v>
      </c>
      <c r="J51" s="11" t="s">
        <v>613</v>
      </c>
      <c r="K51" s="11">
        <v>1</v>
      </c>
      <c r="L51" s="11" t="s">
        <v>442</v>
      </c>
      <c r="M51" s="13">
        <v>3</v>
      </c>
      <c r="N51" s="13">
        <v>3</v>
      </c>
      <c r="O51" s="13">
        <v>3</v>
      </c>
      <c r="P51" s="13">
        <v>3</v>
      </c>
      <c r="Q51" s="13"/>
      <c r="R51" s="13"/>
      <c r="S51" s="13"/>
      <c r="T51" s="13"/>
      <c r="U51" s="13"/>
      <c r="V51" s="13"/>
      <c r="W51" s="13"/>
      <c r="X51" s="13"/>
      <c r="Y51" s="13"/>
      <c r="Z51" s="13"/>
      <c r="AA51" s="13"/>
      <c r="AB51" s="13"/>
      <c r="AC51" s="13"/>
      <c r="AD51" s="16"/>
    </row>
    <row r="52" spans="1:30">
      <c r="A52" s="10">
        <v>201</v>
      </c>
      <c r="B52" s="135" t="s">
        <v>174</v>
      </c>
      <c r="C52" s="135" t="s">
        <v>174</v>
      </c>
      <c r="D52" s="11">
        <v>100001</v>
      </c>
      <c r="E52" s="11" t="s">
        <v>608</v>
      </c>
      <c r="F52" s="11" t="s">
        <v>614</v>
      </c>
      <c r="G52" s="11" t="s">
        <v>701</v>
      </c>
      <c r="H52" s="11" t="s">
        <v>702</v>
      </c>
      <c r="I52" s="11" t="s">
        <v>612</v>
      </c>
      <c r="J52" s="11" t="s">
        <v>613</v>
      </c>
      <c r="K52" s="11">
        <v>1</v>
      </c>
      <c r="L52" s="11" t="s">
        <v>442</v>
      </c>
      <c r="M52" s="13">
        <v>1</v>
      </c>
      <c r="N52" s="13">
        <v>1</v>
      </c>
      <c r="O52" s="13">
        <v>1</v>
      </c>
      <c r="P52" s="13">
        <v>1</v>
      </c>
      <c r="Q52" s="13"/>
      <c r="R52" s="13"/>
      <c r="S52" s="13"/>
      <c r="T52" s="13"/>
      <c r="U52" s="13"/>
      <c r="V52" s="13"/>
      <c r="W52" s="13"/>
      <c r="X52" s="13"/>
      <c r="Y52" s="13"/>
      <c r="Z52" s="13"/>
      <c r="AA52" s="13"/>
      <c r="AB52" s="13"/>
      <c r="AC52" s="13"/>
      <c r="AD52" s="16"/>
    </row>
    <row r="53" spans="1:30">
      <c r="A53" s="10">
        <v>201</v>
      </c>
      <c r="B53" s="135" t="s">
        <v>174</v>
      </c>
      <c r="C53" s="135" t="s">
        <v>174</v>
      </c>
      <c r="D53" s="11">
        <v>100001</v>
      </c>
      <c r="E53" s="11" t="s">
        <v>608</v>
      </c>
      <c r="F53" s="11" t="s">
        <v>614</v>
      </c>
      <c r="G53" s="11" t="s">
        <v>703</v>
      </c>
      <c r="H53" s="11" t="s">
        <v>704</v>
      </c>
      <c r="I53" s="11" t="s">
        <v>612</v>
      </c>
      <c r="J53" s="11" t="s">
        <v>613</v>
      </c>
      <c r="K53" s="11">
        <v>1</v>
      </c>
      <c r="L53" s="11" t="s">
        <v>442</v>
      </c>
      <c r="M53" s="13">
        <v>1.5</v>
      </c>
      <c r="N53" s="13">
        <v>1.5</v>
      </c>
      <c r="O53" s="13">
        <v>1.5</v>
      </c>
      <c r="P53" s="13">
        <v>1.5</v>
      </c>
      <c r="Q53" s="13"/>
      <c r="R53" s="13"/>
      <c r="S53" s="13"/>
      <c r="T53" s="13"/>
      <c r="U53" s="13"/>
      <c r="V53" s="13"/>
      <c r="W53" s="13"/>
      <c r="X53" s="13"/>
      <c r="Y53" s="13"/>
      <c r="Z53" s="13"/>
      <c r="AA53" s="13"/>
      <c r="AB53" s="13"/>
      <c r="AC53" s="13"/>
      <c r="AD53" s="16"/>
    </row>
    <row r="54" spans="1:30">
      <c r="A54" s="10">
        <v>201</v>
      </c>
      <c r="B54" s="135" t="s">
        <v>174</v>
      </c>
      <c r="C54" s="135" t="s">
        <v>174</v>
      </c>
      <c r="D54" s="11">
        <v>100001</v>
      </c>
      <c r="E54" s="11" t="s">
        <v>608</v>
      </c>
      <c r="F54" s="11" t="s">
        <v>614</v>
      </c>
      <c r="G54" s="11" t="s">
        <v>705</v>
      </c>
      <c r="H54" s="11" t="s">
        <v>706</v>
      </c>
      <c r="I54" s="11" t="s">
        <v>612</v>
      </c>
      <c r="J54" s="11" t="s">
        <v>613</v>
      </c>
      <c r="K54" s="11">
        <v>1</v>
      </c>
      <c r="L54" s="11" t="s">
        <v>707</v>
      </c>
      <c r="M54" s="13">
        <v>0.5</v>
      </c>
      <c r="N54" s="13">
        <v>0.5</v>
      </c>
      <c r="O54" s="13">
        <v>0.5</v>
      </c>
      <c r="P54" s="13">
        <v>0.5</v>
      </c>
      <c r="Q54" s="13"/>
      <c r="R54" s="13"/>
      <c r="S54" s="13"/>
      <c r="T54" s="13"/>
      <c r="U54" s="13"/>
      <c r="V54" s="13"/>
      <c r="W54" s="13"/>
      <c r="X54" s="13"/>
      <c r="Y54" s="13"/>
      <c r="Z54" s="13"/>
      <c r="AA54" s="13"/>
      <c r="AB54" s="13"/>
      <c r="AC54" s="13"/>
      <c r="AD54" s="16"/>
    </row>
    <row r="55" spans="1:30">
      <c r="A55" s="10">
        <v>201</v>
      </c>
      <c r="B55" s="135" t="s">
        <v>174</v>
      </c>
      <c r="C55" s="135" t="s">
        <v>174</v>
      </c>
      <c r="D55" s="11">
        <v>100001</v>
      </c>
      <c r="E55" s="11" t="s">
        <v>608</v>
      </c>
      <c r="F55" s="11" t="s">
        <v>708</v>
      </c>
      <c r="G55" s="11" t="s">
        <v>709</v>
      </c>
      <c r="H55" s="11" t="s">
        <v>710</v>
      </c>
      <c r="I55" s="11" t="s">
        <v>612</v>
      </c>
      <c r="J55" s="11" t="s">
        <v>613</v>
      </c>
      <c r="K55" s="11">
        <v>1</v>
      </c>
      <c r="L55" s="11" t="s">
        <v>707</v>
      </c>
      <c r="M55" s="13">
        <v>1.5</v>
      </c>
      <c r="N55" s="13">
        <v>1.5</v>
      </c>
      <c r="O55" s="13">
        <v>1.5</v>
      </c>
      <c r="P55" s="13">
        <v>1.5</v>
      </c>
      <c r="Q55" s="13"/>
      <c r="R55" s="13"/>
      <c r="S55" s="13"/>
      <c r="T55" s="13"/>
      <c r="U55" s="13"/>
      <c r="V55" s="13"/>
      <c r="W55" s="13"/>
      <c r="X55" s="13"/>
      <c r="Y55" s="13"/>
      <c r="Z55" s="13"/>
      <c r="AA55" s="13"/>
      <c r="AB55" s="13"/>
      <c r="AC55" s="13"/>
      <c r="AD55" s="16"/>
    </row>
    <row r="56" ht="33.75" spans="1:30">
      <c r="A56" s="10">
        <v>201</v>
      </c>
      <c r="B56" s="135" t="s">
        <v>174</v>
      </c>
      <c r="C56" s="135" t="s">
        <v>174</v>
      </c>
      <c r="D56" s="11">
        <v>100001</v>
      </c>
      <c r="E56" s="11" t="s">
        <v>608</v>
      </c>
      <c r="F56" s="11" t="s">
        <v>708</v>
      </c>
      <c r="G56" s="11" t="s">
        <v>711</v>
      </c>
      <c r="H56" s="11" t="s">
        <v>712</v>
      </c>
      <c r="I56" s="11" t="s">
        <v>612</v>
      </c>
      <c r="J56" s="11" t="s">
        <v>613</v>
      </c>
      <c r="K56" s="11">
        <v>1</v>
      </c>
      <c r="L56" s="11" t="s">
        <v>170</v>
      </c>
      <c r="M56" s="13">
        <v>2</v>
      </c>
      <c r="N56" s="13">
        <v>2</v>
      </c>
      <c r="O56" s="13">
        <v>2</v>
      </c>
      <c r="P56" s="13">
        <v>2</v>
      </c>
      <c r="Q56" s="13"/>
      <c r="R56" s="13"/>
      <c r="S56" s="13"/>
      <c r="T56" s="13"/>
      <c r="U56" s="13"/>
      <c r="V56" s="13"/>
      <c r="W56" s="13"/>
      <c r="X56" s="13"/>
      <c r="Y56" s="13"/>
      <c r="Z56" s="13"/>
      <c r="AA56" s="13"/>
      <c r="AB56" s="13"/>
      <c r="AC56" s="13"/>
      <c r="AD56" s="16"/>
    </row>
    <row r="57" ht="22.5" spans="1:30">
      <c r="A57" s="10">
        <v>201</v>
      </c>
      <c r="B57" s="135" t="s">
        <v>174</v>
      </c>
      <c r="C57" s="135" t="s">
        <v>174</v>
      </c>
      <c r="D57" s="11">
        <v>100001</v>
      </c>
      <c r="E57" s="11" t="s">
        <v>608</v>
      </c>
      <c r="F57" s="11" t="s">
        <v>708</v>
      </c>
      <c r="G57" s="11" t="s">
        <v>713</v>
      </c>
      <c r="H57" s="11" t="s">
        <v>714</v>
      </c>
      <c r="I57" s="11" t="s">
        <v>612</v>
      </c>
      <c r="J57" s="11" t="s">
        <v>613</v>
      </c>
      <c r="K57" s="11">
        <v>1</v>
      </c>
      <c r="L57" s="11" t="s">
        <v>170</v>
      </c>
      <c r="M57" s="13">
        <v>50</v>
      </c>
      <c r="N57" s="13">
        <v>50</v>
      </c>
      <c r="O57" s="13">
        <v>50</v>
      </c>
      <c r="P57" s="13">
        <v>50</v>
      </c>
      <c r="Q57" s="13"/>
      <c r="R57" s="13"/>
      <c r="S57" s="13"/>
      <c r="T57" s="13"/>
      <c r="U57" s="13"/>
      <c r="V57" s="13"/>
      <c r="W57" s="13"/>
      <c r="X57" s="13"/>
      <c r="Y57" s="13"/>
      <c r="Z57" s="13"/>
      <c r="AA57" s="13"/>
      <c r="AB57" s="13"/>
      <c r="AC57" s="13"/>
      <c r="AD57" s="16"/>
    </row>
    <row r="58" ht="33.75" spans="1:30">
      <c r="A58" s="10">
        <v>201</v>
      </c>
      <c r="B58" s="135" t="s">
        <v>174</v>
      </c>
      <c r="C58" s="135" t="s">
        <v>174</v>
      </c>
      <c r="D58" s="11">
        <v>100001</v>
      </c>
      <c r="E58" s="11" t="s">
        <v>608</v>
      </c>
      <c r="F58" s="11" t="s">
        <v>708</v>
      </c>
      <c r="G58" s="11" t="s">
        <v>715</v>
      </c>
      <c r="H58" s="11" t="s">
        <v>716</v>
      </c>
      <c r="I58" s="11" t="s">
        <v>612</v>
      </c>
      <c r="J58" s="11" t="s">
        <v>613</v>
      </c>
      <c r="K58" s="11">
        <v>2</v>
      </c>
      <c r="L58" s="11" t="s">
        <v>415</v>
      </c>
      <c r="M58" s="13">
        <v>4</v>
      </c>
      <c r="N58" s="13">
        <v>4</v>
      </c>
      <c r="O58" s="13">
        <v>4</v>
      </c>
      <c r="P58" s="13">
        <v>4</v>
      </c>
      <c r="Q58" s="13"/>
      <c r="R58" s="13"/>
      <c r="S58" s="13"/>
      <c r="T58" s="13"/>
      <c r="U58" s="13"/>
      <c r="V58" s="13"/>
      <c r="W58" s="13"/>
      <c r="X58" s="13"/>
      <c r="Y58" s="13"/>
      <c r="Z58" s="13"/>
      <c r="AA58" s="13"/>
      <c r="AB58" s="13"/>
      <c r="AC58" s="13"/>
      <c r="AD58" s="16"/>
    </row>
    <row r="59" ht="45" spans="1:30">
      <c r="A59" s="10">
        <v>201</v>
      </c>
      <c r="B59" s="135" t="s">
        <v>174</v>
      </c>
      <c r="C59" s="135" t="s">
        <v>174</v>
      </c>
      <c r="D59" s="11">
        <v>100001</v>
      </c>
      <c r="E59" s="11" t="s">
        <v>608</v>
      </c>
      <c r="F59" s="11" t="s">
        <v>708</v>
      </c>
      <c r="G59" s="11" t="s">
        <v>717</v>
      </c>
      <c r="H59" s="11" t="s">
        <v>718</v>
      </c>
      <c r="I59" s="11" t="s">
        <v>612</v>
      </c>
      <c r="J59" s="11" t="s">
        <v>613</v>
      </c>
      <c r="K59" s="11">
        <v>8</v>
      </c>
      <c r="L59" s="11" t="s">
        <v>415</v>
      </c>
      <c r="M59" s="13">
        <v>1.5</v>
      </c>
      <c r="N59" s="13">
        <v>1.5</v>
      </c>
      <c r="O59" s="13">
        <v>1.5</v>
      </c>
      <c r="P59" s="13">
        <v>1.5</v>
      </c>
      <c r="Q59" s="13"/>
      <c r="R59" s="13"/>
      <c r="S59" s="13"/>
      <c r="T59" s="13"/>
      <c r="U59" s="13"/>
      <c r="V59" s="13"/>
      <c r="W59" s="13"/>
      <c r="X59" s="13"/>
      <c r="Y59" s="13"/>
      <c r="Z59" s="13"/>
      <c r="AA59" s="13"/>
      <c r="AB59" s="13"/>
      <c r="AC59" s="13"/>
      <c r="AD59" s="16"/>
    </row>
    <row r="60" ht="33.75" spans="1:30">
      <c r="A60" s="10">
        <v>201</v>
      </c>
      <c r="B60" s="135" t="s">
        <v>174</v>
      </c>
      <c r="C60" s="135" t="s">
        <v>174</v>
      </c>
      <c r="D60" s="11">
        <v>100001</v>
      </c>
      <c r="E60" s="11" t="s">
        <v>608</v>
      </c>
      <c r="F60" s="11" t="s">
        <v>708</v>
      </c>
      <c r="G60" s="11" t="s">
        <v>719</v>
      </c>
      <c r="H60" s="11" t="s">
        <v>720</v>
      </c>
      <c r="I60" s="11" t="s">
        <v>612</v>
      </c>
      <c r="J60" s="11" t="s">
        <v>613</v>
      </c>
      <c r="K60" s="11">
        <v>5</v>
      </c>
      <c r="L60" s="11" t="s">
        <v>415</v>
      </c>
      <c r="M60" s="13">
        <v>5</v>
      </c>
      <c r="N60" s="13">
        <v>5</v>
      </c>
      <c r="O60" s="13">
        <v>5</v>
      </c>
      <c r="P60" s="13">
        <v>5</v>
      </c>
      <c r="Q60" s="13"/>
      <c r="R60" s="13"/>
      <c r="S60" s="13"/>
      <c r="T60" s="13"/>
      <c r="U60" s="13"/>
      <c r="V60" s="13"/>
      <c r="W60" s="13"/>
      <c r="X60" s="13"/>
      <c r="Y60" s="13"/>
      <c r="Z60" s="13"/>
      <c r="AA60" s="13"/>
      <c r="AB60" s="13"/>
      <c r="AC60" s="13"/>
      <c r="AD60" s="16"/>
    </row>
    <row r="61" ht="33.75" spans="1:30">
      <c r="A61" s="10">
        <v>201</v>
      </c>
      <c r="B61" s="135" t="s">
        <v>174</v>
      </c>
      <c r="C61" s="135" t="s">
        <v>174</v>
      </c>
      <c r="D61" s="11">
        <v>100001</v>
      </c>
      <c r="E61" s="11" t="s">
        <v>608</v>
      </c>
      <c r="F61" s="11" t="s">
        <v>708</v>
      </c>
      <c r="G61" s="11" t="s">
        <v>721</v>
      </c>
      <c r="H61" s="11" t="s">
        <v>722</v>
      </c>
      <c r="I61" s="11" t="s">
        <v>612</v>
      </c>
      <c r="J61" s="11" t="s">
        <v>613</v>
      </c>
      <c r="K61" s="11">
        <v>1</v>
      </c>
      <c r="L61" s="11" t="s">
        <v>170</v>
      </c>
      <c r="M61" s="13">
        <v>6</v>
      </c>
      <c r="N61" s="13">
        <v>6</v>
      </c>
      <c r="O61" s="13">
        <v>6</v>
      </c>
      <c r="P61" s="13">
        <v>6</v>
      </c>
      <c r="Q61" s="13"/>
      <c r="R61" s="13"/>
      <c r="S61" s="13"/>
      <c r="T61" s="13"/>
      <c r="U61" s="13"/>
      <c r="V61" s="13"/>
      <c r="W61" s="13"/>
      <c r="X61" s="13"/>
      <c r="Y61" s="13"/>
      <c r="Z61" s="13"/>
      <c r="AA61" s="13"/>
      <c r="AB61" s="13"/>
      <c r="AC61" s="13"/>
      <c r="AD61" s="16"/>
    </row>
    <row r="62" ht="33.75" spans="1:30">
      <c r="A62" s="10">
        <v>201</v>
      </c>
      <c r="B62" s="135" t="s">
        <v>174</v>
      </c>
      <c r="C62" s="135" t="s">
        <v>174</v>
      </c>
      <c r="D62" s="11">
        <v>100001</v>
      </c>
      <c r="E62" s="11" t="s">
        <v>608</v>
      </c>
      <c r="F62" s="11" t="s">
        <v>708</v>
      </c>
      <c r="G62" s="11" t="s">
        <v>723</v>
      </c>
      <c r="H62" s="11" t="s">
        <v>724</v>
      </c>
      <c r="I62" s="11" t="s">
        <v>612</v>
      </c>
      <c r="J62" s="11" t="s">
        <v>613</v>
      </c>
      <c r="K62" s="11">
        <v>1</v>
      </c>
      <c r="L62" s="11" t="s">
        <v>415</v>
      </c>
      <c r="M62" s="13">
        <v>130</v>
      </c>
      <c r="N62" s="13">
        <v>130</v>
      </c>
      <c r="O62" s="13">
        <v>130</v>
      </c>
      <c r="P62" s="13">
        <v>130</v>
      </c>
      <c r="Q62" s="13"/>
      <c r="R62" s="13"/>
      <c r="S62" s="13"/>
      <c r="T62" s="13"/>
      <c r="U62" s="13"/>
      <c r="V62" s="13"/>
      <c r="W62" s="13"/>
      <c r="X62" s="13"/>
      <c r="Y62" s="13"/>
      <c r="Z62" s="13"/>
      <c r="AA62" s="13"/>
      <c r="AB62" s="13"/>
      <c r="AC62" s="13"/>
      <c r="AD62" s="16"/>
    </row>
    <row r="63" ht="33.75" spans="1:30">
      <c r="A63" s="10">
        <v>201</v>
      </c>
      <c r="B63" s="135" t="s">
        <v>174</v>
      </c>
      <c r="C63" s="135" t="s">
        <v>174</v>
      </c>
      <c r="D63" s="11">
        <v>100001</v>
      </c>
      <c r="E63" s="11" t="s">
        <v>608</v>
      </c>
      <c r="F63" s="11" t="s">
        <v>708</v>
      </c>
      <c r="G63" s="11" t="s">
        <v>725</v>
      </c>
      <c r="H63" s="11" t="s">
        <v>726</v>
      </c>
      <c r="I63" s="11" t="s">
        <v>612</v>
      </c>
      <c r="J63" s="11" t="s">
        <v>613</v>
      </c>
      <c r="K63" s="11">
        <v>12</v>
      </c>
      <c r="L63" s="11" t="s">
        <v>415</v>
      </c>
      <c r="M63" s="13">
        <v>20</v>
      </c>
      <c r="N63" s="13">
        <v>20</v>
      </c>
      <c r="O63" s="13">
        <v>20</v>
      </c>
      <c r="P63" s="13">
        <v>20</v>
      </c>
      <c r="Q63" s="13"/>
      <c r="R63" s="13"/>
      <c r="S63" s="13"/>
      <c r="T63" s="13"/>
      <c r="U63" s="13"/>
      <c r="V63" s="13"/>
      <c r="W63" s="13"/>
      <c r="X63" s="13"/>
      <c r="Y63" s="13"/>
      <c r="Z63" s="13"/>
      <c r="AA63" s="13"/>
      <c r="AB63" s="13"/>
      <c r="AC63" s="13"/>
      <c r="AD63" s="16"/>
    </row>
    <row r="64" ht="33.75" spans="1:30">
      <c r="A64" s="10">
        <v>201</v>
      </c>
      <c r="B64" s="135" t="s">
        <v>174</v>
      </c>
      <c r="C64" s="135" t="s">
        <v>174</v>
      </c>
      <c r="D64" s="11">
        <v>100001</v>
      </c>
      <c r="E64" s="11" t="s">
        <v>608</v>
      </c>
      <c r="F64" s="11" t="s">
        <v>708</v>
      </c>
      <c r="G64" s="11" t="s">
        <v>727</v>
      </c>
      <c r="H64" s="11" t="s">
        <v>728</v>
      </c>
      <c r="I64" s="11" t="s">
        <v>612</v>
      </c>
      <c r="J64" s="11" t="s">
        <v>613</v>
      </c>
      <c r="K64" s="11">
        <v>1</v>
      </c>
      <c r="L64" s="11" t="s">
        <v>415</v>
      </c>
      <c r="M64" s="13">
        <v>20</v>
      </c>
      <c r="N64" s="13">
        <v>20</v>
      </c>
      <c r="O64" s="13">
        <v>20</v>
      </c>
      <c r="P64" s="13">
        <v>20</v>
      </c>
      <c r="Q64" s="13"/>
      <c r="R64" s="13"/>
      <c r="S64" s="13"/>
      <c r="T64" s="13"/>
      <c r="U64" s="13"/>
      <c r="V64" s="13"/>
      <c r="W64" s="13"/>
      <c r="X64" s="13"/>
      <c r="Y64" s="13"/>
      <c r="Z64" s="13"/>
      <c r="AA64" s="13"/>
      <c r="AB64" s="13"/>
      <c r="AC64" s="13"/>
      <c r="AD64" s="16"/>
    </row>
    <row r="65" ht="56.25" spans="1:30">
      <c r="A65" s="10">
        <v>201</v>
      </c>
      <c r="B65" s="135" t="s">
        <v>174</v>
      </c>
      <c r="C65" s="135" t="s">
        <v>174</v>
      </c>
      <c r="D65" s="11">
        <v>100001</v>
      </c>
      <c r="E65" s="11" t="s">
        <v>608</v>
      </c>
      <c r="F65" s="11" t="s">
        <v>708</v>
      </c>
      <c r="G65" s="11" t="s">
        <v>729</v>
      </c>
      <c r="H65" s="11" t="s">
        <v>730</v>
      </c>
      <c r="I65" s="11" t="s">
        <v>612</v>
      </c>
      <c r="J65" s="11" t="s">
        <v>613</v>
      </c>
      <c r="K65" s="11">
        <v>1</v>
      </c>
      <c r="L65" s="11" t="s">
        <v>170</v>
      </c>
      <c r="M65" s="13">
        <v>1</v>
      </c>
      <c r="N65" s="13">
        <v>1</v>
      </c>
      <c r="O65" s="13">
        <v>1</v>
      </c>
      <c r="P65" s="13">
        <v>1</v>
      </c>
      <c r="Q65" s="13"/>
      <c r="R65" s="13"/>
      <c r="S65" s="13"/>
      <c r="T65" s="13"/>
      <c r="U65" s="13"/>
      <c r="V65" s="13"/>
      <c r="W65" s="13"/>
      <c r="X65" s="13"/>
      <c r="Y65" s="13"/>
      <c r="Z65" s="13"/>
      <c r="AA65" s="13"/>
      <c r="AB65" s="13"/>
      <c r="AC65" s="13"/>
      <c r="AD65" s="16"/>
    </row>
    <row r="66" ht="67.5" spans="1:30">
      <c r="A66" s="10">
        <v>201</v>
      </c>
      <c r="B66" s="135" t="s">
        <v>174</v>
      </c>
      <c r="C66" s="135" t="s">
        <v>174</v>
      </c>
      <c r="D66" s="11">
        <v>100001</v>
      </c>
      <c r="E66" s="11" t="s">
        <v>608</v>
      </c>
      <c r="F66" s="11" t="s">
        <v>708</v>
      </c>
      <c r="G66" s="11" t="s">
        <v>731</v>
      </c>
      <c r="H66" s="11" t="s">
        <v>732</v>
      </c>
      <c r="I66" s="11" t="s">
        <v>612</v>
      </c>
      <c r="J66" s="11" t="s">
        <v>613</v>
      </c>
      <c r="K66" s="11">
        <v>1</v>
      </c>
      <c r="L66" s="11" t="s">
        <v>442</v>
      </c>
      <c r="M66" s="13">
        <v>5</v>
      </c>
      <c r="N66" s="13">
        <v>5</v>
      </c>
      <c r="O66" s="13">
        <v>5</v>
      </c>
      <c r="P66" s="13">
        <v>5</v>
      </c>
      <c r="Q66" s="13"/>
      <c r="R66" s="13"/>
      <c r="S66" s="13"/>
      <c r="T66" s="13"/>
      <c r="U66" s="13"/>
      <c r="V66" s="13"/>
      <c r="W66" s="13"/>
      <c r="X66" s="13"/>
      <c r="Y66" s="13"/>
      <c r="Z66" s="13"/>
      <c r="AA66" s="13"/>
      <c r="AB66" s="13"/>
      <c r="AC66" s="13"/>
      <c r="AD66" s="16"/>
    </row>
    <row r="67" ht="67.5" spans="1:30">
      <c r="A67" s="10">
        <v>201</v>
      </c>
      <c r="B67" s="135" t="s">
        <v>174</v>
      </c>
      <c r="C67" s="135" t="s">
        <v>174</v>
      </c>
      <c r="D67" s="11">
        <v>100001</v>
      </c>
      <c r="E67" s="11" t="s">
        <v>608</v>
      </c>
      <c r="F67" s="11" t="s">
        <v>708</v>
      </c>
      <c r="G67" s="11" t="s">
        <v>733</v>
      </c>
      <c r="H67" s="11" t="s">
        <v>734</v>
      </c>
      <c r="I67" s="11" t="s">
        <v>612</v>
      </c>
      <c r="J67" s="11" t="s">
        <v>613</v>
      </c>
      <c r="K67" s="11">
        <v>1</v>
      </c>
      <c r="L67" s="11" t="s">
        <v>442</v>
      </c>
      <c r="M67" s="13">
        <v>0.5</v>
      </c>
      <c r="N67" s="13">
        <v>0.5</v>
      </c>
      <c r="O67" s="13">
        <v>0.5</v>
      </c>
      <c r="P67" s="13">
        <v>0.5</v>
      </c>
      <c r="Q67" s="13"/>
      <c r="R67" s="13"/>
      <c r="S67" s="13"/>
      <c r="T67" s="13"/>
      <c r="U67" s="13"/>
      <c r="V67" s="13"/>
      <c r="W67" s="13"/>
      <c r="X67" s="13"/>
      <c r="Y67" s="13"/>
      <c r="Z67" s="13"/>
      <c r="AA67" s="13"/>
      <c r="AB67" s="13"/>
      <c r="AC67" s="13"/>
      <c r="AD67" s="16"/>
    </row>
    <row r="68" ht="33.75" spans="1:30">
      <c r="A68" s="10">
        <v>201</v>
      </c>
      <c r="B68" s="135" t="s">
        <v>174</v>
      </c>
      <c r="C68" s="135" t="s">
        <v>174</v>
      </c>
      <c r="D68" s="11">
        <v>100001</v>
      </c>
      <c r="E68" s="11" t="s">
        <v>608</v>
      </c>
      <c r="F68" s="11" t="s">
        <v>708</v>
      </c>
      <c r="G68" s="11" t="s">
        <v>735</v>
      </c>
      <c r="H68" s="11" t="s">
        <v>736</v>
      </c>
      <c r="I68" s="11" t="s">
        <v>612</v>
      </c>
      <c r="J68" s="11" t="s">
        <v>613</v>
      </c>
      <c r="K68" s="11">
        <v>1</v>
      </c>
      <c r="L68" s="11" t="s">
        <v>442</v>
      </c>
      <c r="M68" s="13">
        <v>1.6</v>
      </c>
      <c r="N68" s="13">
        <v>1.6</v>
      </c>
      <c r="O68" s="13">
        <v>1.6</v>
      </c>
      <c r="P68" s="13">
        <v>1.6</v>
      </c>
      <c r="Q68" s="13"/>
      <c r="R68" s="13"/>
      <c r="S68" s="13"/>
      <c r="T68" s="13"/>
      <c r="U68" s="13"/>
      <c r="V68" s="13"/>
      <c r="W68" s="13"/>
      <c r="X68" s="13"/>
      <c r="Y68" s="13"/>
      <c r="Z68" s="13"/>
      <c r="AA68" s="13"/>
      <c r="AB68" s="13"/>
      <c r="AC68" s="13"/>
      <c r="AD68" s="16"/>
    </row>
    <row r="69" ht="45" spans="1:30">
      <c r="A69" s="10">
        <v>201</v>
      </c>
      <c r="B69" s="135" t="s">
        <v>174</v>
      </c>
      <c r="C69" s="135" t="s">
        <v>174</v>
      </c>
      <c r="D69" s="11">
        <v>100001</v>
      </c>
      <c r="E69" s="11" t="s">
        <v>608</v>
      </c>
      <c r="F69" s="11" t="s">
        <v>708</v>
      </c>
      <c r="G69" s="11" t="s">
        <v>737</v>
      </c>
      <c r="H69" s="11" t="s">
        <v>738</v>
      </c>
      <c r="I69" s="11" t="s">
        <v>612</v>
      </c>
      <c r="J69" s="11" t="s">
        <v>613</v>
      </c>
      <c r="K69" s="11">
        <v>1</v>
      </c>
      <c r="L69" s="11" t="s">
        <v>442</v>
      </c>
      <c r="M69" s="13">
        <v>1.5</v>
      </c>
      <c r="N69" s="13">
        <v>1.5</v>
      </c>
      <c r="O69" s="13">
        <v>1.5</v>
      </c>
      <c r="P69" s="13">
        <v>1.5</v>
      </c>
      <c r="Q69" s="13"/>
      <c r="R69" s="13"/>
      <c r="S69" s="13"/>
      <c r="T69" s="13"/>
      <c r="U69" s="13"/>
      <c r="V69" s="13"/>
      <c r="W69" s="13"/>
      <c r="X69" s="13"/>
      <c r="Y69" s="13"/>
      <c r="Z69" s="13"/>
      <c r="AA69" s="13"/>
      <c r="AB69" s="13"/>
      <c r="AC69" s="13"/>
      <c r="AD69" s="16"/>
    </row>
    <row r="70" spans="1:30">
      <c r="A70" s="10">
        <v>201</v>
      </c>
      <c r="B70" s="135" t="s">
        <v>174</v>
      </c>
      <c r="C70" s="135" t="s">
        <v>174</v>
      </c>
      <c r="D70" s="11">
        <v>100001</v>
      </c>
      <c r="E70" s="11" t="s">
        <v>608</v>
      </c>
      <c r="F70" s="11" t="s">
        <v>708</v>
      </c>
      <c r="G70" s="11" t="s">
        <v>739</v>
      </c>
      <c r="H70" s="11" t="s">
        <v>740</v>
      </c>
      <c r="I70" s="11" t="s">
        <v>612</v>
      </c>
      <c r="J70" s="11" t="s">
        <v>613</v>
      </c>
      <c r="K70" s="11">
        <v>1</v>
      </c>
      <c r="L70" s="11" t="s">
        <v>442</v>
      </c>
      <c r="M70" s="13">
        <v>8</v>
      </c>
      <c r="N70" s="13">
        <v>8</v>
      </c>
      <c r="O70" s="13">
        <v>8</v>
      </c>
      <c r="P70" s="13">
        <v>8</v>
      </c>
      <c r="Q70" s="13"/>
      <c r="R70" s="13"/>
      <c r="S70" s="13"/>
      <c r="T70" s="13"/>
      <c r="U70" s="13"/>
      <c r="V70" s="13"/>
      <c r="W70" s="13"/>
      <c r="X70" s="13"/>
      <c r="Y70" s="13"/>
      <c r="Z70" s="13"/>
      <c r="AA70" s="13"/>
      <c r="AB70" s="13"/>
      <c r="AC70" s="13"/>
      <c r="AD70" s="16"/>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5" zoomScaleNormal="145" topLeftCell="B4" workbookViewId="0">
      <selection activeCell="F9" sqref="F7 F9"/>
    </sheetView>
  </sheetViews>
  <sheetFormatPr defaultColWidth="10"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s>
  <sheetData>
    <row r="1" ht="15" customHeight="1" spans="1:8">
      <c r="A1" s="41"/>
      <c r="H1" s="109" t="s">
        <v>33</v>
      </c>
    </row>
    <row r="2" ht="24.15" customHeight="1" spans="1:8">
      <c r="A2" s="119" t="s">
        <v>7</v>
      </c>
      <c r="B2" s="119"/>
      <c r="C2" s="119"/>
      <c r="D2" s="119"/>
      <c r="E2" s="119"/>
      <c r="F2" s="119"/>
      <c r="G2" s="119"/>
      <c r="H2" s="119"/>
    </row>
    <row r="3" ht="17.25" customHeight="1" spans="1:8">
      <c r="A3" s="22" t="s">
        <v>34</v>
      </c>
      <c r="B3" s="22"/>
      <c r="C3" s="22"/>
      <c r="D3" s="22"/>
      <c r="E3" s="22"/>
      <c r="F3" s="22"/>
      <c r="G3" s="40" t="s">
        <v>35</v>
      </c>
      <c r="H3" s="40"/>
    </row>
    <row r="4" ht="17.85" customHeight="1" spans="1:8">
      <c r="A4" s="23" t="s">
        <v>36</v>
      </c>
      <c r="B4" s="23"/>
      <c r="C4" s="23" t="s">
        <v>37</v>
      </c>
      <c r="D4" s="23"/>
      <c r="E4" s="23"/>
      <c r="F4" s="23"/>
      <c r="G4" s="23"/>
      <c r="H4" s="23"/>
    </row>
    <row r="5" ht="22.35" customHeight="1" spans="1:8">
      <c r="A5" s="23" t="s">
        <v>38</v>
      </c>
      <c r="B5" s="23" t="s">
        <v>39</v>
      </c>
      <c r="C5" s="23" t="s">
        <v>40</v>
      </c>
      <c r="D5" s="23" t="s">
        <v>39</v>
      </c>
      <c r="E5" s="23" t="s">
        <v>41</v>
      </c>
      <c r="F5" s="23" t="s">
        <v>39</v>
      </c>
      <c r="G5" s="23" t="s">
        <v>42</v>
      </c>
      <c r="H5" s="23" t="s">
        <v>39</v>
      </c>
    </row>
    <row r="6" ht="16.2" customHeight="1" spans="1:8">
      <c r="A6" s="45" t="s">
        <v>43</v>
      </c>
      <c r="B6" s="37">
        <v>1342.55</v>
      </c>
      <c r="C6" s="38" t="s">
        <v>44</v>
      </c>
      <c r="D6" s="37">
        <v>1027.73</v>
      </c>
      <c r="E6" s="45" t="s">
        <v>45</v>
      </c>
      <c r="F6" s="37">
        <f>SUM(F7:F9)</f>
        <v>1014.55</v>
      </c>
      <c r="G6" s="38" t="s">
        <v>46</v>
      </c>
      <c r="H6" s="37">
        <v>788.72</v>
      </c>
    </row>
    <row r="7" ht="16.2" customHeight="1" spans="1:8">
      <c r="A7" s="38" t="s">
        <v>47</v>
      </c>
      <c r="B7" s="37">
        <v>1342.55</v>
      </c>
      <c r="C7" s="38" t="s">
        <v>48</v>
      </c>
      <c r="D7" s="37"/>
      <c r="E7" s="38" t="s">
        <v>49</v>
      </c>
      <c r="F7" s="37">
        <v>788.72</v>
      </c>
      <c r="G7" s="38" t="s">
        <v>50</v>
      </c>
      <c r="H7" s="37">
        <v>471.03</v>
      </c>
    </row>
    <row r="8" ht="16.2" customHeight="1" spans="1:8">
      <c r="A8" s="45" t="s">
        <v>51</v>
      </c>
      <c r="B8" s="37"/>
      <c r="C8" s="38" t="s">
        <v>52</v>
      </c>
      <c r="D8" s="37"/>
      <c r="E8" s="38" t="s">
        <v>53</v>
      </c>
      <c r="F8" s="37">
        <v>82.8</v>
      </c>
      <c r="G8" s="38" t="s">
        <v>54</v>
      </c>
      <c r="H8" s="37"/>
    </row>
    <row r="9" ht="16.2" customHeight="1" spans="1:8">
      <c r="A9" s="38" t="s">
        <v>55</v>
      </c>
      <c r="B9" s="37"/>
      <c r="C9" s="38" t="s">
        <v>56</v>
      </c>
      <c r="D9" s="37"/>
      <c r="E9" s="38" t="s">
        <v>57</v>
      </c>
      <c r="F9" s="37">
        <v>143.03</v>
      </c>
      <c r="G9" s="38" t="s">
        <v>58</v>
      </c>
      <c r="H9" s="37"/>
    </row>
    <row r="10" ht="16.2" customHeight="1" spans="1:8">
      <c r="A10" s="38" t="s">
        <v>59</v>
      </c>
      <c r="B10" s="37"/>
      <c r="C10" s="38" t="s">
        <v>60</v>
      </c>
      <c r="D10" s="37"/>
      <c r="E10" s="45" t="s">
        <v>61</v>
      </c>
      <c r="F10" s="37">
        <f>F12</f>
        <v>328</v>
      </c>
      <c r="G10" s="38" t="s">
        <v>62</v>
      </c>
      <c r="H10" s="37"/>
    </row>
    <row r="11" ht="16.2" customHeight="1" spans="1:8">
      <c r="A11" s="38" t="s">
        <v>63</v>
      </c>
      <c r="B11" s="37"/>
      <c r="C11" s="38" t="s">
        <v>64</v>
      </c>
      <c r="D11" s="37"/>
      <c r="E11" s="38" t="s">
        <v>65</v>
      </c>
      <c r="F11" s="37"/>
      <c r="G11" s="38" t="s">
        <v>66</v>
      </c>
      <c r="H11" s="37"/>
    </row>
    <row r="12" ht="16.2" customHeight="1" spans="1:8">
      <c r="A12" s="38" t="s">
        <v>67</v>
      </c>
      <c r="B12" s="37"/>
      <c r="C12" s="38" t="s">
        <v>68</v>
      </c>
      <c r="D12" s="37"/>
      <c r="E12" s="38" t="s">
        <v>69</v>
      </c>
      <c r="F12" s="37">
        <v>328</v>
      </c>
      <c r="G12" s="38" t="s">
        <v>70</v>
      </c>
      <c r="H12" s="37"/>
    </row>
    <row r="13" ht="16.2" customHeight="1" spans="1:8">
      <c r="A13" s="38" t="s">
        <v>71</v>
      </c>
      <c r="B13" s="37"/>
      <c r="C13" s="38" t="s">
        <v>72</v>
      </c>
      <c r="D13" s="37">
        <v>226.98</v>
      </c>
      <c r="E13" s="38" t="s">
        <v>73</v>
      </c>
      <c r="F13" s="37"/>
      <c r="G13" s="38" t="s">
        <v>74</v>
      </c>
      <c r="H13" s="37"/>
    </row>
    <row r="14" ht="16.2" customHeight="1" spans="1:8">
      <c r="A14" s="38" t="s">
        <v>75</v>
      </c>
      <c r="B14" s="37"/>
      <c r="C14" s="38" t="s">
        <v>76</v>
      </c>
      <c r="D14" s="37"/>
      <c r="E14" s="38" t="s">
        <v>77</v>
      </c>
      <c r="F14" s="37"/>
      <c r="G14" s="38" t="s">
        <v>78</v>
      </c>
      <c r="H14" s="37">
        <v>82.8</v>
      </c>
    </row>
    <row r="15" ht="16.2" customHeight="1" spans="1:8">
      <c r="A15" s="38" t="s">
        <v>79</v>
      </c>
      <c r="B15" s="37"/>
      <c r="C15" s="38" t="s">
        <v>80</v>
      </c>
      <c r="D15" s="37">
        <v>30.16</v>
      </c>
      <c r="E15" s="38" t="s">
        <v>81</v>
      </c>
      <c r="F15" s="37"/>
      <c r="G15" s="38" t="s">
        <v>82</v>
      </c>
      <c r="H15" s="37"/>
    </row>
    <row r="16" ht="16.2" customHeight="1" spans="1:8">
      <c r="A16" s="38" t="s">
        <v>83</v>
      </c>
      <c r="B16" s="37"/>
      <c r="C16" s="38" t="s">
        <v>84</v>
      </c>
      <c r="D16" s="37"/>
      <c r="E16" s="38" t="s">
        <v>85</v>
      </c>
      <c r="F16" s="37"/>
      <c r="G16" s="38" t="s">
        <v>86</v>
      </c>
      <c r="H16" s="37"/>
    </row>
    <row r="17" ht="16.2" customHeight="1" spans="1:8">
      <c r="A17" s="38" t="s">
        <v>87</v>
      </c>
      <c r="B17" s="37"/>
      <c r="C17" s="38" t="s">
        <v>88</v>
      </c>
      <c r="D17" s="37"/>
      <c r="E17" s="38" t="s">
        <v>89</v>
      </c>
      <c r="F17" s="37"/>
      <c r="G17" s="38" t="s">
        <v>90</v>
      </c>
      <c r="H17" s="37"/>
    </row>
    <row r="18" ht="16.2" customHeight="1" spans="1:8">
      <c r="A18" s="38" t="s">
        <v>91</v>
      </c>
      <c r="B18" s="37"/>
      <c r="C18" s="38" t="s">
        <v>92</v>
      </c>
      <c r="D18" s="37"/>
      <c r="E18" s="38" t="s">
        <v>93</v>
      </c>
      <c r="F18" s="37"/>
      <c r="G18" s="38" t="s">
        <v>94</v>
      </c>
      <c r="H18" s="37"/>
    </row>
    <row r="19" ht="16.2" customHeight="1" spans="1:8">
      <c r="A19" s="38" t="s">
        <v>95</v>
      </c>
      <c r="B19" s="37"/>
      <c r="C19" s="38" t="s">
        <v>96</v>
      </c>
      <c r="D19" s="37"/>
      <c r="E19" s="38" t="s">
        <v>97</v>
      </c>
      <c r="F19" s="37"/>
      <c r="G19" s="38" t="s">
        <v>98</v>
      </c>
      <c r="H19" s="37"/>
    </row>
    <row r="20" ht="16.2" customHeight="1" spans="1:8">
      <c r="A20" s="45" t="s">
        <v>99</v>
      </c>
      <c r="B20" s="44"/>
      <c r="C20" s="38" t="s">
        <v>100</v>
      </c>
      <c r="D20" s="44"/>
      <c r="E20" s="38" t="s">
        <v>101</v>
      </c>
      <c r="F20" s="44"/>
      <c r="G20" s="38"/>
      <c r="H20" s="44"/>
    </row>
    <row r="21" ht="16.2" customHeight="1" spans="1:8">
      <c r="A21" s="45" t="s">
        <v>102</v>
      </c>
      <c r="B21" s="44"/>
      <c r="C21" s="38" t="s">
        <v>103</v>
      </c>
      <c r="D21" s="44"/>
      <c r="E21" s="45" t="s">
        <v>104</v>
      </c>
      <c r="F21" s="44"/>
      <c r="G21" s="38"/>
      <c r="H21" s="44"/>
    </row>
    <row r="22" ht="16.2" customHeight="1" spans="1:8">
      <c r="A22" s="45" t="s">
        <v>105</v>
      </c>
      <c r="B22" s="44"/>
      <c r="C22" s="38" t="s">
        <v>106</v>
      </c>
      <c r="D22" s="44"/>
      <c r="E22" s="38"/>
      <c r="F22" s="44"/>
      <c r="G22" s="38"/>
      <c r="H22" s="44"/>
    </row>
    <row r="23" ht="16.2" customHeight="1" spans="1:8">
      <c r="A23" s="45" t="s">
        <v>107</v>
      </c>
      <c r="B23" s="44"/>
      <c r="C23" s="38" t="s">
        <v>108</v>
      </c>
      <c r="D23" s="44"/>
      <c r="E23" s="38"/>
      <c r="F23" s="44"/>
      <c r="G23" s="38"/>
      <c r="H23" s="44"/>
    </row>
    <row r="24" ht="16.2" customHeight="1" spans="1:8">
      <c r="A24" s="45" t="s">
        <v>109</v>
      </c>
      <c r="B24" s="44"/>
      <c r="C24" s="38" t="s">
        <v>110</v>
      </c>
      <c r="D24" s="44"/>
      <c r="E24" s="38"/>
      <c r="F24" s="44"/>
      <c r="G24" s="38"/>
      <c r="H24" s="44"/>
    </row>
    <row r="25" ht="16.2" customHeight="1" spans="1:8">
      <c r="A25" s="38" t="s">
        <v>111</v>
      </c>
      <c r="B25" s="37"/>
      <c r="C25" s="38" t="s">
        <v>112</v>
      </c>
      <c r="D25" s="37">
        <v>57.68</v>
      </c>
      <c r="E25" s="38"/>
      <c r="F25" s="37"/>
      <c r="G25" s="38"/>
      <c r="H25" s="37"/>
    </row>
    <row r="26" ht="16.2" customHeight="1" spans="1:8">
      <c r="A26" s="38" t="s">
        <v>113</v>
      </c>
      <c r="B26" s="37"/>
      <c r="C26" s="38" t="s">
        <v>114</v>
      </c>
      <c r="D26" s="37"/>
      <c r="E26" s="38"/>
      <c r="F26" s="37"/>
      <c r="G26" s="38"/>
      <c r="H26" s="37"/>
    </row>
    <row r="27" ht="16.2" customHeight="1" spans="1:8">
      <c r="A27" s="38" t="s">
        <v>115</v>
      </c>
      <c r="B27" s="37"/>
      <c r="C27" s="38" t="s">
        <v>116</v>
      </c>
      <c r="D27" s="37"/>
      <c r="E27" s="38"/>
      <c r="F27" s="37"/>
      <c r="G27" s="38"/>
      <c r="H27" s="37"/>
    </row>
    <row r="28" ht="16.2" customHeight="1" spans="1:8">
      <c r="A28" s="45" t="s">
        <v>117</v>
      </c>
      <c r="B28" s="44"/>
      <c r="C28" s="38" t="s">
        <v>118</v>
      </c>
      <c r="D28" s="44"/>
      <c r="E28" s="38"/>
      <c r="F28" s="44"/>
      <c r="G28" s="38"/>
      <c r="H28" s="44"/>
    </row>
    <row r="29" ht="16.2" customHeight="1" spans="1:8">
      <c r="A29" s="45" t="s">
        <v>119</v>
      </c>
      <c r="B29" s="44"/>
      <c r="C29" s="38" t="s">
        <v>120</v>
      </c>
      <c r="D29" s="44"/>
      <c r="E29" s="38"/>
      <c r="F29" s="44"/>
      <c r="G29" s="38"/>
      <c r="H29" s="44"/>
    </row>
    <row r="30" ht="16.2" customHeight="1" spans="1:8">
      <c r="A30" s="45" t="s">
        <v>121</v>
      </c>
      <c r="B30" s="44"/>
      <c r="C30" s="38" t="s">
        <v>122</v>
      </c>
      <c r="D30" s="44"/>
      <c r="E30" s="38"/>
      <c r="F30" s="44"/>
      <c r="G30" s="38"/>
      <c r="H30" s="44"/>
    </row>
    <row r="31" ht="16.2" customHeight="1" spans="1:8">
      <c r="A31" s="45" t="s">
        <v>123</v>
      </c>
      <c r="B31" s="44"/>
      <c r="C31" s="38" t="s">
        <v>124</v>
      </c>
      <c r="D31" s="44"/>
      <c r="E31" s="38"/>
      <c r="F31" s="44"/>
      <c r="G31" s="38"/>
      <c r="H31" s="44"/>
    </row>
    <row r="32" ht="16.2" customHeight="1" spans="1:8">
      <c r="A32" s="45" t="s">
        <v>125</v>
      </c>
      <c r="B32" s="44"/>
      <c r="C32" s="38" t="s">
        <v>126</v>
      </c>
      <c r="D32" s="44"/>
      <c r="E32" s="38"/>
      <c r="F32" s="44"/>
      <c r="G32" s="38"/>
      <c r="H32" s="44"/>
    </row>
    <row r="33" ht="16.2" customHeight="1" spans="1:8">
      <c r="A33" s="38"/>
      <c r="B33" s="38"/>
      <c r="C33" s="38" t="s">
        <v>127</v>
      </c>
      <c r="D33" s="38"/>
      <c r="E33" s="38"/>
      <c r="F33" s="38"/>
      <c r="G33" s="38"/>
      <c r="H33" s="38"/>
    </row>
    <row r="34" ht="16.2" customHeight="1" spans="1:8">
      <c r="A34" s="38"/>
      <c r="B34" s="38"/>
      <c r="C34" s="38" t="s">
        <v>128</v>
      </c>
      <c r="D34" s="38"/>
      <c r="E34" s="38"/>
      <c r="F34" s="38"/>
      <c r="G34" s="38"/>
      <c r="H34" s="38"/>
    </row>
    <row r="35" ht="16.2" customHeight="1" spans="1:8">
      <c r="A35" s="38"/>
      <c r="B35" s="38"/>
      <c r="C35" s="38" t="s">
        <v>129</v>
      </c>
      <c r="D35" s="38"/>
      <c r="E35" s="38"/>
      <c r="F35" s="38"/>
      <c r="G35" s="38"/>
      <c r="H35" s="38"/>
    </row>
    <row r="36" ht="16.2" customHeight="1" spans="1:8">
      <c r="A36" s="38"/>
      <c r="B36" s="38"/>
      <c r="C36" s="38"/>
      <c r="D36" s="38"/>
      <c r="E36" s="38"/>
      <c r="F36" s="38"/>
      <c r="G36" s="38"/>
      <c r="H36" s="38"/>
    </row>
    <row r="37" ht="16.2" customHeight="1" spans="1:8">
      <c r="A37" s="45" t="s">
        <v>130</v>
      </c>
      <c r="B37" s="44">
        <f>B6</f>
        <v>1342.55</v>
      </c>
      <c r="C37" s="45" t="s">
        <v>131</v>
      </c>
      <c r="D37" s="44">
        <f>SUM(D6:D35)</f>
        <v>1342.55</v>
      </c>
      <c r="E37" s="45" t="s">
        <v>131</v>
      </c>
      <c r="F37" s="44">
        <f>F6+F10</f>
        <v>1342.55</v>
      </c>
      <c r="G37" s="45" t="s">
        <v>131</v>
      </c>
      <c r="H37" s="44">
        <f>SUM(H6:H19)</f>
        <v>1342.55</v>
      </c>
    </row>
    <row r="38" ht="16.2" customHeight="1" spans="1:8">
      <c r="A38" s="45" t="s">
        <v>132</v>
      </c>
      <c r="B38" s="44"/>
      <c r="C38" s="45" t="s">
        <v>133</v>
      </c>
      <c r="D38" s="44"/>
      <c r="E38" s="45" t="s">
        <v>133</v>
      </c>
      <c r="F38" s="44"/>
      <c r="G38" s="45" t="s">
        <v>133</v>
      </c>
      <c r="H38" s="44"/>
    </row>
    <row r="39" ht="16.2" customHeight="1" spans="1:8">
      <c r="A39" s="38"/>
      <c r="B39" s="37"/>
      <c r="C39" s="38"/>
      <c r="D39" s="37"/>
      <c r="E39" s="45"/>
      <c r="F39" s="37"/>
      <c r="G39" s="45"/>
      <c r="H39" s="37"/>
    </row>
    <row r="40" ht="16.2" customHeight="1" spans="1:8">
      <c r="A40" s="45" t="s">
        <v>134</v>
      </c>
      <c r="B40" s="44">
        <f t="shared" ref="B40:F40" si="0">B37</f>
        <v>1342.55</v>
      </c>
      <c r="C40" s="45" t="s">
        <v>135</v>
      </c>
      <c r="D40" s="44">
        <f t="shared" si="0"/>
        <v>1342.55</v>
      </c>
      <c r="E40" s="45" t="s">
        <v>135</v>
      </c>
      <c r="F40" s="44">
        <f t="shared" si="0"/>
        <v>1342.55</v>
      </c>
      <c r="G40" s="45" t="s">
        <v>135</v>
      </c>
      <c r="H40" s="44">
        <f>H37</f>
        <v>1342.55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C10" sqref="C10"/>
    </sheetView>
  </sheetViews>
  <sheetFormatPr defaultColWidth="10" defaultRowHeight="13.5"/>
  <cols>
    <col min="1" max="1" width="5.775" customWidth="1"/>
    <col min="2" max="2" width="13.125" customWidth="1"/>
    <col min="3" max="5" width="7.375"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41"/>
      <c r="X1" s="67" t="s">
        <v>136</v>
      </c>
      <c r="Y1" s="67"/>
    </row>
    <row r="2" ht="33.6"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22" t="s">
        <v>34</v>
      </c>
      <c r="B3" s="22"/>
      <c r="C3" s="22"/>
      <c r="D3" s="22"/>
      <c r="E3" s="22"/>
      <c r="F3" s="22"/>
      <c r="G3" s="22"/>
      <c r="H3" s="22"/>
      <c r="I3" s="22"/>
      <c r="J3" s="22"/>
      <c r="K3" s="22"/>
      <c r="L3" s="22"/>
      <c r="M3" s="22"/>
      <c r="N3" s="22"/>
      <c r="O3" s="22"/>
      <c r="P3" s="22"/>
      <c r="Q3" s="22"/>
      <c r="R3" s="22"/>
      <c r="S3" s="22"/>
      <c r="T3" s="22"/>
      <c r="U3" s="22"/>
      <c r="V3" s="22"/>
      <c r="W3" s="22"/>
      <c r="X3" s="40" t="s">
        <v>35</v>
      </c>
      <c r="Y3" s="40"/>
    </row>
    <row r="4" ht="22.35" customHeight="1" spans="1:25">
      <c r="A4" s="25" t="s">
        <v>137</v>
      </c>
      <c r="B4" s="25" t="s">
        <v>138</v>
      </c>
      <c r="C4" s="25" t="s">
        <v>139</v>
      </c>
      <c r="D4" s="25" t="s">
        <v>140</v>
      </c>
      <c r="E4" s="25"/>
      <c r="F4" s="25"/>
      <c r="G4" s="25"/>
      <c r="H4" s="25"/>
      <c r="I4" s="25"/>
      <c r="J4" s="25"/>
      <c r="K4" s="25"/>
      <c r="L4" s="25"/>
      <c r="M4" s="25"/>
      <c r="N4" s="25"/>
      <c r="O4" s="25"/>
      <c r="P4" s="25"/>
      <c r="Q4" s="25"/>
      <c r="R4" s="25"/>
      <c r="S4" s="25" t="s">
        <v>132</v>
      </c>
      <c r="T4" s="25"/>
      <c r="U4" s="25"/>
      <c r="V4" s="25"/>
      <c r="W4" s="25"/>
      <c r="X4" s="25"/>
      <c r="Y4" s="25"/>
    </row>
    <row r="5" ht="22.35" customHeight="1" spans="1:25">
      <c r="A5" s="25"/>
      <c r="B5" s="25"/>
      <c r="C5" s="25"/>
      <c r="D5" s="25" t="s">
        <v>141</v>
      </c>
      <c r="E5" s="25" t="s">
        <v>142</v>
      </c>
      <c r="F5" s="25" t="s">
        <v>143</v>
      </c>
      <c r="G5" s="25" t="s">
        <v>144</v>
      </c>
      <c r="H5" s="25" t="s">
        <v>145</v>
      </c>
      <c r="I5" s="25" t="s">
        <v>146</v>
      </c>
      <c r="J5" s="25" t="s">
        <v>147</v>
      </c>
      <c r="K5" s="25"/>
      <c r="L5" s="25"/>
      <c r="M5" s="25"/>
      <c r="N5" s="25" t="s">
        <v>148</v>
      </c>
      <c r="O5" s="25" t="s">
        <v>149</v>
      </c>
      <c r="P5" s="25" t="s">
        <v>150</v>
      </c>
      <c r="Q5" s="25" t="s">
        <v>151</v>
      </c>
      <c r="R5" s="25" t="s">
        <v>152</v>
      </c>
      <c r="S5" s="25" t="s">
        <v>141</v>
      </c>
      <c r="T5" s="25" t="s">
        <v>142</v>
      </c>
      <c r="U5" s="25" t="s">
        <v>143</v>
      </c>
      <c r="V5" s="25" t="s">
        <v>144</v>
      </c>
      <c r="W5" s="25" t="s">
        <v>145</v>
      </c>
      <c r="X5" s="25" t="s">
        <v>146</v>
      </c>
      <c r="Y5" s="25" t="s">
        <v>153</v>
      </c>
    </row>
    <row r="6" ht="22.35" customHeight="1" spans="1:25">
      <c r="A6" s="25"/>
      <c r="B6" s="25"/>
      <c r="C6" s="25"/>
      <c r="D6" s="25"/>
      <c r="E6" s="25"/>
      <c r="F6" s="25"/>
      <c r="G6" s="25"/>
      <c r="H6" s="25"/>
      <c r="I6" s="25"/>
      <c r="J6" s="25" t="s">
        <v>154</v>
      </c>
      <c r="K6" s="25" t="s">
        <v>155</v>
      </c>
      <c r="L6" s="25" t="s">
        <v>156</v>
      </c>
      <c r="M6" s="25" t="s">
        <v>145</v>
      </c>
      <c r="N6" s="25"/>
      <c r="O6" s="25"/>
      <c r="P6" s="25"/>
      <c r="Q6" s="25"/>
      <c r="R6" s="25"/>
      <c r="S6" s="25"/>
      <c r="T6" s="25"/>
      <c r="U6" s="25"/>
      <c r="V6" s="25"/>
      <c r="W6" s="25"/>
      <c r="X6" s="25"/>
      <c r="Y6" s="25"/>
    </row>
    <row r="7" ht="22.8" customHeight="1" spans="1:25">
      <c r="A7" s="45"/>
      <c r="B7" s="45" t="s">
        <v>139</v>
      </c>
      <c r="C7" s="75">
        <f>SUM(D7,S7)</f>
        <v>1342.554264</v>
      </c>
      <c r="D7" s="75">
        <f>SUM(E7:R7)</f>
        <v>1342.554264</v>
      </c>
      <c r="E7" s="75">
        <v>1342.554264</v>
      </c>
      <c r="F7" s="75"/>
      <c r="G7" s="75"/>
      <c r="H7" s="75"/>
      <c r="I7" s="75"/>
      <c r="J7" s="75"/>
      <c r="K7" s="75"/>
      <c r="L7" s="75"/>
      <c r="M7" s="75"/>
      <c r="N7" s="75"/>
      <c r="O7" s="75"/>
      <c r="P7" s="75"/>
      <c r="Q7" s="75"/>
      <c r="R7" s="75"/>
      <c r="S7" s="75">
        <f>SUM(T7:Y7)</f>
        <v>0</v>
      </c>
      <c r="T7" s="75"/>
      <c r="U7" s="75"/>
      <c r="V7" s="75"/>
      <c r="W7" s="75"/>
      <c r="X7" s="75"/>
      <c r="Y7" s="75"/>
    </row>
    <row r="8" ht="22.8" customHeight="1" spans="1:25">
      <c r="A8" s="43">
        <v>100</v>
      </c>
      <c r="B8" s="43" t="s">
        <v>3</v>
      </c>
      <c r="C8" s="75">
        <f>C7</f>
        <v>1342.554264</v>
      </c>
      <c r="D8" s="75">
        <f t="shared" ref="D8:Y8" si="0">D7</f>
        <v>1342.554264</v>
      </c>
      <c r="E8" s="75">
        <f t="shared" si="0"/>
        <v>1342.554264</v>
      </c>
      <c r="F8" s="75">
        <f t="shared" si="0"/>
        <v>0</v>
      </c>
      <c r="G8" s="75">
        <f t="shared" si="0"/>
        <v>0</v>
      </c>
      <c r="H8" s="75">
        <f t="shared" si="0"/>
        <v>0</v>
      </c>
      <c r="I8" s="75">
        <f t="shared" si="0"/>
        <v>0</v>
      </c>
      <c r="J8" s="75">
        <f t="shared" si="0"/>
        <v>0</v>
      </c>
      <c r="K8" s="75">
        <f t="shared" si="0"/>
        <v>0</v>
      </c>
      <c r="L8" s="75">
        <f t="shared" si="0"/>
        <v>0</v>
      </c>
      <c r="M8" s="75">
        <f t="shared" si="0"/>
        <v>0</v>
      </c>
      <c r="N8" s="75">
        <f t="shared" si="0"/>
        <v>0</v>
      </c>
      <c r="O8" s="75">
        <f t="shared" si="0"/>
        <v>0</v>
      </c>
      <c r="P8" s="75">
        <f t="shared" si="0"/>
        <v>0</v>
      </c>
      <c r="Q8" s="75">
        <f t="shared" si="0"/>
        <v>0</v>
      </c>
      <c r="R8" s="75">
        <f t="shared" si="0"/>
        <v>0</v>
      </c>
      <c r="S8" s="75">
        <f t="shared" si="0"/>
        <v>0</v>
      </c>
      <c r="T8" s="75">
        <f t="shared" si="0"/>
        <v>0</v>
      </c>
      <c r="U8" s="75">
        <f t="shared" si="0"/>
        <v>0</v>
      </c>
      <c r="V8" s="75">
        <f t="shared" si="0"/>
        <v>0</v>
      </c>
      <c r="W8" s="75">
        <f t="shared" si="0"/>
        <v>0</v>
      </c>
      <c r="X8" s="75">
        <f t="shared" si="0"/>
        <v>0</v>
      </c>
      <c r="Y8" s="75">
        <f t="shared" si="0"/>
        <v>0</v>
      </c>
    </row>
    <row r="9" ht="22.8" customHeight="1" spans="1:25">
      <c r="A9" s="27" t="s">
        <v>157</v>
      </c>
      <c r="B9" s="27" t="s">
        <v>158</v>
      </c>
      <c r="C9" s="69">
        <f>C8</f>
        <v>1342.554264</v>
      </c>
      <c r="D9" s="69">
        <f t="shared" ref="D9:Y9" si="1">D8</f>
        <v>1342.554264</v>
      </c>
      <c r="E9" s="69">
        <f t="shared" si="1"/>
        <v>1342.554264</v>
      </c>
      <c r="F9" s="69">
        <f t="shared" si="1"/>
        <v>0</v>
      </c>
      <c r="G9" s="69">
        <f t="shared" si="1"/>
        <v>0</v>
      </c>
      <c r="H9" s="69">
        <f t="shared" si="1"/>
        <v>0</v>
      </c>
      <c r="I9" s="69">
        <f t="shared" si="1"/>
        <v>0</v>
      </c>
      <c r="J9" s="69">
        <f t="shared" si="1"/>
        <v>0</v>
      </c>
      <c r="K9" s="69">
        <f t="shared" si="1"/>
        <v>0</v>
      </c>
      <c r="L9" s="69">
        <f t="shared" si="1"/>
        <v>0</v>
      </c>
      <c r="M9" s="69">
        <f t="shared" si="1"/>
        <v>0</v>
      </c>
      <c r="N9" s="69">
        <f t="shared" si="1"/>
        <v>0</v>
      </c>
      <c r="O9" s="69">
        <f t="shared" si="1"/>
        <v>0</v>
      </c>
      <c r="P9" s="69">
        <f t="shared" si="1"/>
        <v>0</v>
      </c>
      <c r="Q9" s="69">
        <f t="shared" si="1"/>
        <v>0</v>
      </c>
      <c r="R9" s="69">
        <f t="shared" si="1"/>
        <v>0</v>
      </c>
      <c r="S9" s="69">
        <f t="shared" si="1"/>
        <v>0</v>
      </c>
      <c r="T9" s="69">
        <f t="shared" si="1"/>
        <v>0</v>
      </c>
      <c r="U9" s="69">
        <f t="shared" si="1"/>
        <v>0</v>
      </c>
      <c r="V9" s="69">
        <f t="shared" si="1"/>
        <v>0</v>
      </c>
      <c r="W9" s="69">
        <f t="shared" si="1"/>
        <v>0</v>
      </c>
      <c r="X9" s="69">
        <f t="shared" si="1"/>
        <v>0</v>
      </c>
      <c r="Y9" s="69">
        <f t="shared" si="1"/>
        <v>0</v>
      </c>
    </row>
    <row r="10" ht="16.35" customHeight="1"/>
    <row r="11" ht="16.35" customHeight="1" spans="7:7">
      <c r="G11"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H9" sqref="H9:H22"/>
    </sheetView>
  </sheetViews>
  <sheetFormatPr defaultColWidth="10"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7" width="11.4416666666667" customWidth="1"/>
    <col min="8" max="8" width="14" customWidth="1"/>
    <col min="9" max="9" width="14.775" customWidth="1"/>
    <col min="10" max="11" width="17.4416666666667" customWidth="1"/>
    <col min="12" max="12" width="9.775" customWidth="1"/>
  </cols>
  <sheetData>
    <row r="1" ht="16.35" customHeight="1" spans="1:11">
      <c r="A1" s="41"/>
      <c r="D1" s="113"/>
      <c r="K1" s="109" t="s">
        <v>159</v>
      </c>
    </row>
    <row r="2" ht="31.95" customHeight="1" spans="1:11">
      <c r="A2" s="19" t="s">
        <v>9</v>
      </c>
      <c r="B2" s="19"/>
      <c r="C2" s="19"/>
      <c r="D2" s="19"/>
      <c r="E2" s="19"/>
      <c r="F2" s="19"/>
      <c r="G2" s="19"/>
      <c r="H2" s="19"/>
      <c r="I2" s="19"/>
      <c r="J2" s="19"/>
      <c r="K2" s="19"/>
    </row>
    <row r="3" ht="25.05" customHeight="1" spans="1:11">
      <c r="A3" s="114" t="s">
        <v>34</v>
      </c>
      <c r="B3" s="114"/>
      <c r="C3" s="114"/>
      <c r="D3" s="114"/>
      <c r="E3" s="114"/>
      <c r="F3" s="114"/>
      <c r="G3" s="114"/>
      <c r="H3" s="114"/>
      <c r="I3" s="114"/>
      <c r="J3" s="114"/>
      <c r="K3" s="40" t="s">
        <v>35</v>
      </c>
    </row>
    <row r="4" ht="27.6" customHeight="1" spans="1:11">
      <c r="A4" s="23" t="s">
        <v>160</v>
      </c>
      <c r="B4" s="23"/>
      <c r="C4" s="23"/>
      <c r="D4" s="23" t="s">
        <v>161</v>
      </c>
      <c r="E4" s="23" t="s">
        <v>162</v>
      </c>
      <c r="F4" s="23" t="s">
        <v>139</v>
      </c>
      <c r="G4" s="23" t="s">
        <v>163</v>
      </c>
      <c r="H4" s="23" t="s">
        <v>164</v>
      </c>
      <c r="I4" s="23" t="s">
        <v>165</v>
      </c>
      <c r="J4" s="23" t="s">
        <v>166</v>
      </c>
      <c r="K4" s="23" t="s">
        <v>167</v>
      </c>
    </row>
    <row r="5" ht="25.8" customHeight="1" spans="1:11">
      <c r="A5" s="23" t="s">
        <v>168</v>
      </c>
      <c r="B5" s="23" t="s">
        <v>169</v>
      </c>
      <c r="C5" s="23" t="s">
        <v>170</v>
      </c>
      <c r="D5" s="23"/>
      <c r="E5" s="23"/>
      <c r="F5" s="23"/>
      <c r="G5" s="23"/>
      <c r="H5" s="23"/>
      <c r="I5" s="23"/>
      <c r="J5" s="23"/>
      <c r="K5" s="23"/>
    </row>
    <row r="6" ht="22.8" customHeight="1" spans="1:11">
      <c r="A6" s="36"/>
      <c r="B6" s="36"/>
      <c r="C6" s="36"/>
      <c r="D6" s="115" t="s">
        <v>139</v>
      </c>
      <c r="E6" s="115"/>
      <c r="F6" s="116">
        <f>SUM(G6:K6)</f>
        <v>1342.554264</v>
      </c>
      <c r="G6" s="116">
        <v>1014.554264</v>
      </c>
      <c r="H6" s="116">
        <v>328</v>
      </c>
      <c r="I6" s="116"/>
      <c r="J6" s="115"/>
      <c r="K6" s="115"/>
    </row>
    <row r="7" ht="22.8" customHeight="1" spans="1:11">
      <c r="A7" s="117"/>
      <c r="B7" s="117"/>
      <c r="C7" s="117"/>
      <c r="D7" s="118">
        <v>100</v>
      </c>
      <c r="E7" s="118" t="s">
        <v>3</v>
      </c>
      <c r="F7" s="116">
        <f t="shared" ref="F7:K7" si="0">F6</f>
        <v>1342.554264</v>
      </c>
      <c r="G7" s="116">
        <f t="shared" si="0"/>
        <v>1014.554264</v>
      </c>
      <c r="H7" s="116">
        <f t="shared" si="0"/>
        <v>328</v>
      </c>
      <c r="I7" s="116">
        <f t="shared" si="0"/>
        <v>0</v>
      </c>
      <c r="J7" s="116">
        <f t="shared" si="0"/>
        <v>0</v>
      </c>
      <c r="K7" s="116">
        <f t="shared" si="0"/>
        <v>0</v>
      </c>
    </row>
    <row r="8" ht="22.8" customHeight="1" spans="1:11">
      <c r="A8" s="117"/>
      <c r="B8" s="117"/>
      <c r="C8" s="117"/>
      <c r="D8" s="118" t="s">
        <v>157</v>
      </c>
      <c r="E8" s="118" t="s">
        <v>158</v>
      </c>
      <c r="F8" s="116">
        <f t="shared" ref="F8:K8" si="1">F7</f>
        <v>1342.554264</v>
      </c>
      <c r="G8" s="116">
        <f t="shared" si="1"/>
        <v>1014.554264</v>
      </c>
      <c r="H8" s="116">
        <f t="shared" si="1"/>
        <v>328</v>
      </c>
      <c r="I8" s="116">
        <f t="shared" si="1"/>
        <v>0</v>
      </c>
      <c r="J8" s="116">
        <f t="shared" si="1"/>
        <v>0</v>
      </c>
      <c r="K8" s="116">
        <f t="shared" si="1"/>
        <v>0</v>
      </c>
    </row>
    <row r="9" ht="22.8" customHeight="1" spans="1:11">
      <c r="A9" s="76" t="s">
        <v>171</v>
      </c>
      <c r="B9" s="76" t="s">
        <v>172</v>
      </c>
      <c r="C9" s="76" t="s">
        <v>172</v>
      </c>
      <c r="D9" s="92" t="s">
        <v>171</v>
      </c>
      <c r="E9" s="92" t="s">
        <v>173</v>
      </c>
      <c r="F9" s="103">
        <v>1027.73</v>
      </c>
      <c r="G9" s="103">
        <v>699.73</v>
      </c>
      <c r="H9" s="103">
        <v>328</v>
      </c>
      <c r="I9" s="103"/>
      <c r="J9" s="103"/>
      <c r="K9" s="103"/>
    </row>
    <row r="10" ht="22.8" customHeight="1" spans="1:11">
      <c r="A10" s="76" t="s">
        <v>171</v>
      </c>
      <c r="B10" s="76" t="s">
        <v>174</v>
      </c>
      <c r="C10" s="76" t="s">
        <v>172</v>
      </c>
      <c r="D10" s="92" t="s">
        <v>175</v>
      </c>
      <c r="E10" s="92" t="s">
        <v>176</v>
      </c>
      <c r="F10" s="103">
        <v>1027.73</v>
      </c>
      <c r="G10" s="103">
        <v>699.73</v>
      </c>
      <c r="H10" s="103">
        <v>328</v>
      </c>
      <c r="I10" s="103"/>
      <c r="J10" s="103"/>
      <c r="K10" s="103"/>
    </row>
    <row r="11" ht="22.8" customHeight="1" spans="1:11">
      <c r="A11" s="71" t="s">
        <v>171</v>
      </c>
      <c r="B11" s="71" t="s">
        <v>174</v>
      </c>
      <c r="C11" s="71" t="s">
        <v>177</v>
      </c>
      <c r="D11" s="98" t="s">
        <v>178</v>
      </c>
      <c r="E11" s="96" t="s">
        <v>179</v>
      </c>
      <c r="F11" s="104">
        <v>793.73</v>
      </c>
      <c r="G11" s="104">
        <v>699.73</v>
      </c>
      <c r="H11" s="104">
        <v>94</v>
      </c>
      <c r="I11" s="104"/>
      <c r="J11" s="104"/>
      <c r="K11" s="104"/>
    </row>
    <row r="12" ht="22.8" customHeight="1" spans="1:11">
      <c r="A12" s="71" t="s">
        <v>171</v>
      </c>
      <c r="B12" s="71" t="s">
        <v>174</v>
      </c>
      <c r="C12" s="71" t="s">
        <v>180</v>
      </c>
      <c r="D12" s="98" t="s">
        <v>181</v>
      </c>
      <c r="E12" s="96" t="s">
        <v>182</v>
      </c>
      <c r="F12" s="104">
        <v>84</v>
      </c>
      <c r="G12" s="104">
        <v>0</v>
      </c>
      <c r="H12" s="104">
        <v>84</v>
      </c>
      <c r="I12" s="104"/>
      <c r="J12" s="104"/>
      <c r="K12" s="104"/>
    </row>
    <row r="13" ht="22.8" customHeight="1" spans="1:11">
      <c r="A13" s="71" t="s">
        <v>171</v>
      </c>
      <c r="B13" s="71" t="s">
        <v>174</v>
      </c>
      <c r="C13" s="71" t="s">
        <v>177</v>
      </c>
      <c r="D13" s="98" t="s">
        <v>178</v>
      </c>
      <c r="E13" s="96" t="s">
        <v>179</v>
      </c>
      <c r="F13" s="104">
        <v>150</v>
      </c>
      <c r="G13" s="104">
        <v>0</v>
      </c>
      <c r="H13" s="104">
        <v>150</v>
      </c>
      <c r="I13" s="104"/>
      <c r="J13" s="104"/>
      <c r="K13" s="104"/>
    </row>
    <row r="14" ht="22.8" customHeight="1" spans="1:11">
      <c r="A14" s="76" t="s">
        <v>183</v>
      </c>
      <c r="B14" s="76" t="s">
        <v>172</v>
      </c>
      <c r="C14" s="76" t="s">
        <v>172</v>
      </c>
      <c r="D14" s="92" t="s">
        <v>183</v>
      </c>
      <c r="E14" s="92" t="s">
        <v>184</v>
      </c>
      <c r="F14" s="103">
        <v>226.98</v>
      </c>
      <c r="G14" s="103">
        <v>226.98</v>
      </c>
      <c r="H14" s="103"/>
      <c r="I14" s="103"/>
      <c r="J14" s="103"/>
      <c r="K14" s="103"/>
    </row>
    <row r="15" ht="22.8" customHeight="1" spans="1:11">
      <c r="A15" s="76" t="s">
        <v>183</v>
      </c>
      <c r="B15" s="76" t="s">
        <v>185</v>
      </c>
      <c r="C15" s="76" t="s">
        <v>172</v>
      </c>
      <c r="D15" s="92" t="s">
        <v>186</v>
      </c>
      <c r="E15" s="92" t="s">
        <v>187</v>
      </c>
      <c r="F15" s="103">
        <v>219.94</v>
      </c>
      <c r="G15" s="103">
        <v>219.94</v>
      </c>
      <c r="H15" s="103"/>
      <c r="I15" s="103"/>
      <c r="J15" s="103"/>
      <c r="K15" s="103"/>
    </row>
    <row r="16" ht="22.8" customHeight="1" spans="1:11">
      <c r="A16" s="71" t="s">
        <v>183</v>
      </c>
      <c r="B16" s="71" t="s">
        <v>185</v>
      </c>
      <c r="C16" s="71" t="s">
        <v>174</v>
      </c>
      <c r="D16" s="98" t="s">
        <v>188</v>
      </c>
      <c r="E16" s="96" t="s">
        <v>189</v>
      </c>
      <c r="F16" s="104">
        <v>143.03</v>
      </c>
      <c r="G16" s="104">
        <v>143.03</v>
      </c>
      <c r="H16" s="104"/>
      <c r="I16" s="104"/>
      <c r="J16" s="104"/>
      <c r="K16" s="104"/>
    </row>
    <row r="17" ht="22.8" customHeight="1" spans="1:11">
      <c r="A17" s="71" t="s">
        <v>183</v>
      </c>
      <c r="B17" s="71" t="s">
        <v>185</v>
      </c>
      <c r="C17" s="71" t="s">
        <v>185</v>
      </c>
      <c r="D17" s="98" t="s">
        <v>190</v>
      </c>
      <c r="E17" s="96" t="s">
        <v>191</v>
      </c>
      <c r="F17" s="104">
        <v>76.91</v>
      </c>
      <c r="G17" s="104">
        <v>76.91</v>
      </c>
      <c r="H17" s="104"/>
      <c r="I17" s="104"/>
      <c r="J17" s="104"/>
      <c r="K17" s="104"/>
    </row>
    <row r="18" ht="22.8" customHeight="1" spans="1:11">
      <c r="A18" s="76" t="s">
        <v>183</v>
      </c>
      <c r="B18" s="76" t="s">
        <v>192</v>
      </c>
      <c r="C18" s="76" t="s">
        <v>172</v>
      </c>
      <c r="D18" s="92" t="s">
        <v>193</v>
      </c>
      <c r="E18" s="92" t="s">
        <v>194</v>
      </c>
      <c r="F18" s="103">
        <v>3.49</v>
      </c>
      <c r="G18" s="103">
        <v>3.49</v>
      </c>
      <c r="H18" s="103"/>
      <c r="I18" s="103"/>
      <c r="J18" s="103"/>
      <c r="K18" s="103"/>
    </row>
    <row r="19" ht="22.8" customHeight="1" spans="1:11">
      <c r="A19" s="71" t="s">
        <v>183</v>
      </c>
      <c r="B19" s="71" t="s">
        <v>192</v>
      </c>
      <c r="C19" s="71" t="s">
        <v>195</v>
      </c>
      <c r="D19" s="98" t="s">
        <v>196</v>
      </c>
      <c r="E19" s="96" t="s">
        <v>197</v>
      </c>
      <c r="F19" s="104">
        <v>3.49</v>
      </c>
      <c r="G19" s="104">
        <v>3.49</v>
      </c>
      <c r="H19" s="104"/>
      <c r="I19" s="104"/>
      <c r="J19" s="104"/>
      <c r="K19" s="104"/>
    </row>
    <row r="20" ht="22.8" customHeight="1" spans="1:11">
      <c r="A20" s="76" t="s">
        <v>183</v>
      </c>
      <c r="B20" s="76" t="s">
        <v>195</v>
      </c>
      <c r="C20" s="76" t="s">
        <v>172</v>
      </c>
      <c r="D20" s="92" t="s">
        <v>198</v>
      </c>
      <c r="E20" s="92" t="s">
        <v>199</v>
      </c>
      <c r="F20" s="103">
        <v>3.55</v>
      </c>
      <c r="G20" s="103">
        <v>3.55</v>
      </c>
      <c r="H20" s="103"/>
      <c r="I20" s="103"/>
      <c r="J20" s="103"/>
      <c r="K20" s="103"/>
    </row>
    <row r="21" ht="22.8" customHeight="1" spans="1:11">
      <c r="A21" s="71" t="s">
        <v>183</v>
      </c>
      <c r="B21" s="71" t="s">
        <v>195</v>
      </c>
      <c r="C21" s="71" t="s">
        <v>195</v>
      </c>
      <c r="D21" s="98" t="s">
        <v>200</v>
      </c>
      <c r="E21" s="96" t="s">
        <v>199</v>
      </c>
      <c r="F21" s="104">
        <v>3.55</v>
      </c>
      <c r="G21" s="104">
        <v>3.55</v>
      </c>
      <c r="H21" s="104"/>
      <c r="I21" s="104"/>
      <c r="J21" s="104"/>
      <c r="K21" s="104"/>
    </row>
    <row r="22" ht="22.8" customHeight="1" spans="1:11">
      <c r="A22" s="76" t="s">
        <v>201</v>
      </c>
      <c r="B22" s="76" t="s">
        <v>172</v>
      </c>
      <c r="C22" s="76" t="s">
        <v>172</v>
      </c>
      <c r="D22" s="92" t="s">
        <v>201</v>
      </c>
      <c r="E22" s="92" t="s">
        <v>202</v>
      </c>
      <c r="F22" s="103">
        <v>30.16</v>
      </c>
      <c r="G22" s="103">
        <v>30.16</v>
      </c>
      <c r="H22" s="103"/>
      <c r="I22" s="103"/>
      <c r="J22" s="103"/>
      <c r="K22" s="103"/>
    </row>
    <row r="23" ht="22.8" customHeight="1" spans="1:11">
      <c r="A23" s="76" t="s">
        <v>201</v>
      </c>
      <c r="B23" s="76" t="s">
        <v>192</v>
      </c>
      <c r="C23" s="76" t="s">
        <v>172</v>
      </c>
      <c r="D23" s="92" t="s">
        <v>203</v>
      </c>
      <c r="E23" s="92" t="s">
        <v>204</v>
      </c>
      <c r="F23" s="103">
        <v>30.16</v>
      </c>
      <c r="G23" s="103">
        <v>30.16</v>
      </c>
      <c r="H23" s="103"/>
      <c r="I23" s="103"/>
      <c r="J23" s="103"/>
      <c r="K23" s="103"/>
    </row>
    <row r="24" ht="22.8" customHeight="1" spans="1:11">
      <c r="A24" s="71" t="s">
        <v>201</v>
      </c>
      <c r="B24" s="71" t="s">
        <v>192</v>
      </c>
      <c r="C24" s="71" t="s">
        <v>174</v>
      </c>
      <c r="D24" s="98" t="s">
        <v>205</v>
      </c>
      <c r="E24" s="96" t="s">
        <v>206</v>
      </c>
      <c r="F24" s="104">
        <v>30.16</v>
      </c>
      <c r="G24" s="104">
        <v>30.16</v>
      </c>
      <c r="H24" s="104"/>
      <c r="I24" s="104"/>
      <c r="J24" s="104"/>
      <c r="K24" s="104"/>
    </row>
    <row r="25" ht="22.8" customHeight="1" spans="1:11">
      <c r="A25" s="76" t="s">
        <v>207</v>
      </c>
      <c r="B25" s="76" t="s">
        <v>172</v>
      </c>
      <c r="C25" s="76" t="s">
        <v>172</v>
      </c>
      <c r="D25" s="95" t="s">
        <v>207</v>
      </c>
      <c r="E25" s="92" t="s">
        <v>208</v>
      </c>
      <c r="F25" s="103">
        <v>57.68</v>
      </c>
      <c r="G25" s="103">
        <v>57.68</v>
      </c>
      <c r="H25" s="103"/>
      <c r="I25" s="103"/>
      <c r="J25" s="103"/>
      <c r="K25" s="103"/>
    </row>
    <row r="26" ht="22.8" customHeight="1" spans="1:11">
      <c r="A26" s="76" t="s">
        <v>207</v>
      </c>
      <c r="B26" s="76" t="s">
        <v>180</v>
      </c>
      <c r="C26" s="76" t="s">
        <v>172</v>
      </c>
      <c r="D26" s="92" t="s">
        <v>209</v>
      </c>
      <c r="E26" s="92" t="s">
        <v>210</v>
      </c>
      <c r="F26" s="103">
        <v>57.68</v>
      </c>
      <c r="G26" s="103">
        <v>57.68</v>
      </c>
      <c r="H26" s="103"/>
      <c r="I26" s="103"/>
      <c r="J26" s="103"/>
      <c r="K26" s="103"/>
    </row>
    <row r="27" ht="22.8" customHeight="1" spans="1:11">
      <c r="A27" s="71" t="s">
        <v>207</v>
      </c>
      <c r="B27" s="71" t="s">
        <v>180</v>
      </c>
      <c r="C27" s="71" t="s">
        <v>174</v>
      </c>
      <c r="D27" s="96" t="s">
        <v>211</v>
      </c>
      <c r="E27" s="96" t="s">
        <v>212</v>
      </c>
      <c r="F27" s="104">
        <v>57.68</v>
      </c>
      <c r="G27" s="104">
        <v>57.68</v>
      </c>
      <c r="H27" s="104"/>
      <c r="I27" s="104"/>
      <c r="J27" s="104"/>
      <c r="K27" s="10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zoomScale="115" zoomScaleNormal="115" topLeftCell="E1" workbookViewId="0">
      <selection activeCell="G6" sqref="G6:P6"/>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8" width="7.775" customWidth="1"/>
    <col min="9"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41"/>
      <c r="S1" s="67" t="s">
        <v>213</v>
      </c>
      <c r="T1" s="67"/>
    </row>
    <row r="2" ht="42.3" customHeight="1" spans="1:20">
      <c r="A2" s="19" t="s">
        <v>10</v>
      </c>
      <c r="B2" s="19"/>
      <c r="C2" s="19"/>
      <c r="D2" s="19"/>
      <c r="E2" s="19"/>
      <c r="F2" s="19"/>
      <c r="G2" s="19"/>
      <c r="H2" s="19"/>
      <c r="I2" s="19"/>
      <c r="J2" s="19"/>
      <c r="K2" s="19"/>
      <c r="L2" s="19"/>
      <c r="M2" s="19"/>
      <c r="N2" s="19"/>
      <c r="O2" s="19"/>
      <c r="P2" s="19"/>
      <c r="Q2" s="19"/>
      <c r="R2" s="19"/>
      <c r="S2" s="19"/>
      <c r="T2" s="19"/>
    </row>
    <row r="3" ht="19.8" customHeight="1" spans="1:20">
      <c r="A3" s="22" t="s">
        <v>34</v>
      </c>
      <c r="B3" s="22"/>
      <c r="C3" s="22"/>
      <c r="D3" s="22"/>
      <c r="E3" s="22"/>
      <c r="F3" s="22"/>
      <c r="G3" s="22"/>
      <c r="H3" s="22"/>
      <c r="I3" s="22"/>
      <c r="J3" s="22"/>
      <c r="K3" s="22"/>
      <c r="L3" s="22"/>
      <c r="M3" s="22"/>
      <c r="N3" s="22"/>
      <c r="O3" s="22"/>
      <c r="P3" s="22"/>
      <c r="Q3" s="22"/>
      <c r="R3" s="22"/>
      <c r="S3" s="40" t="s">
        <v>35</v>
      </c>
      <c r="T3" s="40"/>
    </row>
    <row r="4" ht="19.8" customHeight="1" spans="1:20">
      <c r="A4" s="25" t="s">
        <v>160</v>
      </c>
      <c r="B4" s="25"/>
      <c r="C4" s="25"/>
      <c r="D4" s="25" t="s">
        <v>214</v>
      </c>
      <c r="E4" s="25" t="s">
        <v>215</v>
      </c>
      <c r="F4" s="25" t="s">
        <v>216</v>
      </c>
      <c r="G4" s="25" t="s">
        <v>217</v>
      </c>
      <c r="H4" s="25" t="s">
        <v>218</v>
      </c>
      <c r="I4" s="25" t="s">
        <v>219</v>
      </c>
      <c r="J4" s="25" t="s">
        <v>220</v>
      </c>
      <c r="K4" s="25" t="s">
        <v>221</v>
      </c>
      <c r="L4" s="25" t="s">
        <v>222</v>
      </c>
      <c r="M4" s="25" t="s">
        <v>223</v>
      </c>
      <c r="N4" s="25" t="s">
        <v>224</v>
      </c>
      <c r="O4" s="25" t="s">
        <v>225</v>
      </c>
      <c r="P4" s="25" t="s">
        <v>226</v>
      </c>
      <c r="Q4" s="25" t="s">
        <v>227</v>
      </c>
      <c r="R4" s="25" t="s">
        <v>228</v>
      </c>
      <c r="S4" s="25" t="s">
        <v>229</v>
      </c>
      <c r="T4" s="25" t="s">
        <v>230</v>
      </c>
    </row>
    <row r="5" ht="20.7" customHeight="1" spans="1:20">
      <c r="A5" s="25" t="s">
        <v>168</v>
      </c>
      <c r="B5" s="25" t="s">
        <v>169</v>
      </c>
      <c r="C5" s="25" t="s">
        <v>170</v>
      </c>
      <c r="D5" s="25"/>
      <c r="E5" s="25"/>
      <c r="F5" s="25"/>
      <c r="G5" s="25"/>
      <c r="H5" s="25"/>
      <c r="I5" s="25"/>
      <c r="J5" s="25"/>
      <c r="K5" s="25"/>
      <c r="L5" s="25"/>
      <c r="M5" s="25"/>
      <c r="N5" s="25"/>
      <c r="O5" s="25"/>
      <c r="P5" s="25"/>
      <c r="Q5" s="25"/>
      <c r="R5" s="25"/>
      <c r="S5" s="25"/>
      <c r="T5" s="25"/>
    </row>
    <row r="6" ht="22.8" customHeight="1" spans="1:20">
      <c r="A6" s="45"/>
      <c r="B6" s="45"/>
      <c r="C6" s="45"/>
      <c r="D6" s="45"/>
      <c r="E6" s="45" t="s">
        <v>139</v>
      </c>
      <c r="F6" s="44">
        <f t="shared" ref="F6:F27" si="0">SUM(G6:T6)</f>
        <v>1342.55</v>
      </c>
      <c r="G6" s="44">
        <f>'5支出分类（部门预算）'!H6+'5支出分类（部门预算）'!L6</f>
        <v>788.72</v>
      </c>
      <c r="H6" s="44">
        <f>'5支出分类（部门预算）'!J6+'5支出分类（部门预算）'!M6</f>
        <v>471.03</v>
      </c>
      <c r="I6" s="44"/>
      <c r="J6" s="44"/>
      <c r="K6" s="44"/>
      <c r="L6" s="44"/>
      <c r="M6" s="44">
        <f>'5支出分类（部门预算）'!S6</f>
        <v>0</v>
      </c>
      <c r="N6" s="44">
        <f>'5支出分类（部门预算）'!T6</f>
        <v>0</v>
      </c>
      <c r="O6" s="44">
        <f>'5支出分类（部门预算）'!I6+'5支出分类（部门预算）'!N6</f>
        <v>82.8</v>
      </c>
      <c r="P6" s="44">
        <f>'5支出分类（部门预算）'!R6</f>
        <v>0</v>
      </c>
      <c r="Q6" s="44">
        <f>'5支出分类（部门预算）'!O6</f>
        <v>0</v>
      </c>
      <c r="R6" s="44"/>
      <c r="S6" s="44"/>
      <c r="T6" s="44">
        <f>'5支出分类（部门预算）'!U6</f>
        <v>0</v>
      </c>
    </row>
    <row r="7" ht="22.8" customHeight="1" spans="1:20">
      <c r="A7" s="45"/>
      <c r="B7" s="45"/>
      <c r="C7" s="45"/>
      <c r="D7" s="43">
        <v>100</v>
      </c>
      <c r="E7" s="43" t="s">
        <v>3</v>
      </c>
      <c r="F7" s="44">
        <f>F6</f>
        <v>1342.55</v>
      </c>
      <c r="G7" s="44">
        <f t="shared" ref="G7:T7" si="1">G6</f>
        <v>788.72</v>
      </c>
      <c r="H7" s="44">
        <f t="shared" si="1"/>
        <v>471.03</v>
      </c>
      <c r="I7" s="44">
        <f t="shared" si="1"/>
        <v>0</v>
      </c>
      <c r="J7" s="44">
        <f t="shared" si="1"/>
        <v>0</v>
      </c>
      <c r="K7" s="44">
        <f t="shared" si="1"/>
        <v>0</v>
      </c>
      <c r="L7" s="44">
        <f t="shared" si="1"/>
        <v>0</v>
      </c>
      <c r="M7" s="44">
        <f t="shared" si="1"/>
        <v>0</v>
      </c>
      <c r="N7" s="44">
        <f t="shared" si="1"/>
        <v>0</v>
      </c>
      <c r="O7" s="44">
        <f t="shared" si="1"/>
        <v>82.8</v>
      </c>
      <c r="P7" s="44">
        <f t="shared" si="1"/>
        <v>0</v>
      </c>
      <c r="Q7" s="44">
        <f t="shared" si="1"/>
        <v>0</v>
      </c>
      <c r="R7" s="44">
        <f t="shared" si="1"/>
        <v>0</v>
      </c>
      <c r="S7" s="44">
        <f t="shared" si="1"/>
        <v>0</v>
      </c>
      <c r="T7" s="44">
        <f t="shared" si="1"/>
        <v>0</v>
      </c>
    </row>
    <row r="8" ht="22.8" customHeight="1" spans="1:20">
      <c r="A8" s="70"/>
      <c r="B8" s="70"/>
      <c r="C8" s="70"/>
      <c r="D8" s="68" t="s">
        <v>157</v>
      </c>
      <c r="E8" s="68" t="s">
        <v>158</v>
      </c>
      <c r="F8" s="44">
        <f>F7</f>
        <v>1342.55</v>
      </c>
      <c r="G8" s="44">
        <f t="shared" ref="G8:T8" si="2">G7</f>
        <v>788.72</v>
      </c>
      <c r="H8" s="44">
        <f t="shared" si="2"/>
        <v>471.03</v>
      </c>
      <c r="I8" s="44">
        <f t="shared" si="2"/>
        <v>0</v>
      </c>
      <c r="J8" s="44">
        <f t="shared" si="2"/>
        <v>0</v>
      </c>
      <c r="K8" s="44">
        <f t="shared" si="2"/>
        <v>0</v>
      </c>
      <c r="L8" s="44">
        <f t="shared" si="2"/>
        <v>0</v>
      </c>
      <c r="M8" s="44">
        <f t="shared" si="2"/>
        <v>0</v>
      </c>
      <c r="N8" s="44">
        <f t="shared" si="2"/>
        <v>0</v>
      </c>
      <c r="O8" s="44">
        <f t="shared" si="2"/>
        <v>82.8</v>
      </c>
      <c r="P8" s="44">
        <f t="shared" si="2"/>
        <v>0</v>
      </c>
      <c r="Q8" s="44">
        <f t="shared" si="2"/>
        <v>0</v>
      </c>
      <c r="R8" s="44">
        <f t="shared" si="2"/>
        <v>0</v>
      </c>
      <c r="S8" s="44">
        <f t="shared" si="2"/>
        <v>0</v>
      </c>
      <c r="T8" s="44">
        <f t="shared" si="2"/>
        <v>0</v>
      </c>
    </row>
    <row r="9" ht="22.8" customHeight="1" spans="1:20">
      <c r="A9" s="76" t="str">
        <f t="shared" ref="A9:A27" si="3">LEFT(D9,3)</f>
        <v>201</v>
      </c>
      <c r="B9" s="76" t="str">
        <f t="shared" ref="B9:B27" si="4">IF(LEN(D9)&gt;=5,MID(D9,4,2),"")</f>
        <v/>
      </c>
      <c r="C9" s="76" t="str">
        <f t="shared" ref="C9:C27" si="5">IF(LEN(D9)=7,RIGHT(D9,2),"")</f>
        <v/>
      </c>
      <c r="D9" s="92" t="s">
        <v>171</v>
      </c>
      <c r="E9" s="92" t="s">
        <v>173</v>
      </c>
      <c r="F9" s="103">
        <f t="shared" si="0"/>
        <v>1027.73</v>
      </c>
      <c r="G9" s="103">
        <v>616.93</v>
      </c>
      <c r="H9" s="103">
        <v>410.8</v>
      </c>
      <c r="I9" s="103"/>
      <c r="J9" s="103"/>
      <c r="K9" s="103"/>
      <c r="L9" s="103"/>
      <c r="M9" s="103"/>
      <c r="N9" s="103"/>
      <c r="O9" s="103"/>
      <c r="P9" s="103"/>
      <c r="Q9" s="103"/>
      <c r="R9" s="103"/>
      <c r="S9" s="103"/>
      <c r="T9" s="103"/>
    </row>
    <row r="10" ht="22.8" customHeight="1" spans="1:20">
      <c r="A10" s="76" t="str">
        <f t="shared" si="3"/>
        <v>201</v>
      </c>
      <c r="B10" s="76" t="str">
        <f t="shared" si="4"/>
        <v>01</v>
      </c>
      <c r="C10" s="76" t="str">
        <f t="shared" si="5"/>
        <v/>
      </c>
      <c r="D10" s="92" t="s">
        <v>175</v>
      </c>
      <c r="E10" s="92" t="s">
        <v>176</v>
      </c>
      <c r="F10" s="103">
        <f t="shared" si="0"/>
        <v>1027.73</v>
      </c>
      <c r="G10" s="103">
        <v>616.93</v>
      </c>
      <c r="H10" s="103">
        <v>410.8</v>
      </c>
      <c r="I10" s="103"/>
      <c r="J10" s="103"/>
      <c r="K10" s="103"/>
      <c r="L10" s="103"/>
      <c r="M10" s="103"/>
      <c r="N10" s="103"/>
      <c r="O10" s="103"/>
      <c r="P10" s="103"/>
      <c r="Q10" s="103"/>
      <c r="R10" s="103"/>
      <c r="S10" s="103"/>
      <c r="T10" s="103"/>
    </row>
    <row r="11" ht="22.8" customHeight="1" spans="1:20">
      <c r="A11" s="71" t="str">
        <f t="shared" si="3"/>
        <v>201</v>
      </c>
      <c r="B11" s="71" t="str">
        <f t="shared" si="4"/>
        <v>01</v>
      </c>
      <c r="C11" s="71" t="str">
        <f t="shared" si="5"/>
        <v>04</v>
      </c>
      <c r="D11" s="98" t="s">
        <v>178</v>
      </c>
      <c r="E11" s="96" t="s">
        <v>179</v>
      </c>
      <c r="F11" s="104">
        <f t="shared" si="0"/>
        <v>793.73</v>
      </c>
      <c r="G11" s="104">
        <v>616.93</v>
      </c>
      <c r="H11" s="104">
        <v>176.8</v>
      </c>
      <c r="I11" s="104"/>
      <c r="J11" s="104"/>
      <c r="K11" s="104"/>
      <c r="L11" s="104"/>
      <c r="M11" s="104"/>
      <c r="N11" s="104"/>
      <c r="O11" s="104"/>
      <c r="P11" s="104"/>
      <c r="Q11" s="104"/>
      <c r="R11" s="104"/>
      <c r="S11" s="104"/>
      <c r="T11" s="104"/>
    </row>
    <row r="12" ht="22.8" customHeight="1" spans="1:20">
      <c r="A12" s="71" t="str">
        <f t="shared" si="3"/>
        <v>201</v>
      </c>
      <c r="B12" s="71" t="str">
        <f t="shared" si="4"/>
        <v>01</v>
      </c>
      <c r="C12" s="71" t="str">
        <f t="shared" si="5"/>
        <v>02</v>
      </c>
      <c r="D12" s="98" t="s">
        <v>181</v>
      </c>
      <c r="E12" s="96" t="s">
        <v>182</v>
      </c>
      <c r="F12" s="104">
        <f t="shared" si="0"/>
        <v>84</v>
      </c>
      <c r="G12" s="104"/>
      <c r="H12" s="104">
        <v>84</v>
      </c>
      <c r="I12" s="104"/>
      <c r="J12" s="104"/>
      <c r="K12" s="104"/>
      <c r="L12" s="104"/>
      <c r="M12" s="104"/>
      <c r="N12" s="104"/>
      <c r="O12" s="104"/>
      <c r="P12" s="104"/>
      <c r="Q12" s="104"/>
      <c r="R12" s="104"/>
      <c r="S12" s="104"/>
      <c r="T12" s="104"/>
    </row>
    <row r="13" ht="22.8" customHeight="1" spans="1:20">
      <c r="A13" s="71" t="str">
        <f t="shared" si="3"/>
        <v>201</v>
      </c>
      <c r="B13" s="71" t="str">
        <f t="shared" si="4"/>
        <v>01</v>
      </c>
      <c r="C13" s="71" t="str">
        <f t="shared" si="5"/>
        <v>04</v>
      </c>
      <c r="D13" s="98" t="s">
        <v>178</v>
      </c>
      <c r="E13" s="96" t="s">
        <v>179</v>
      </c>
      <c r="F13" s="104">
        <f t="shared" si="0"/>
        <v>150</v>
      </c>
      <c r="G13" s="104"/>
      <c r="H13" s="104">
        <v>150</v>
      </c>
      <c r="I13" s="104"/>
      <c r="J13" s="104"/>
      <c r="K13" s="104"/>
      <c r="L13" s="104"/>
      <c r="M13" s="104"/>
      <c r="N13" s="104"/>
      <c r="O13" s="104"/>
      <c r="P13" s="104"/>
      <c r="Q13" s="104"/>
      <c r="R13" s="104"/>
      <c r="S13" s="104"/>
      <c r="T13" s="104"/>
    </row>
    <row r="14" ht="22.8" customHeight="1" spans="1:20">
      <c r="A14" s="76" t="str">
        <f t="shared" si="3"/>
        <v>208</v>
      </c>
      <c r="B14" s="76" t="str">
        <f t="shared" si="4"/>
        <v/>
      </c>
      <c r="C14" s="76" t="str">
        <f t="shared" si="5"/>
        <v/>
      </c>
      <c r="D14" s="92" t="s">
        <v>183</v>
      </c>
      <c r="E14" s="92" t="s">
        <v>184</v>
      </c>
      <c r="F14" s="103">
        <f t="shared" si="0"/>
        <v>226.98</v>
      </c>
      <c r="G14" s="103">
        <v>83.95</v>
      </c>
      <c r="H14" s="103"/>
      <c r="I14" s="103"/>
      <c r="J14" s="103"/>
      <c r="K14" s="103"/>
      <c r="L14" s="103"/>
      <c r="M14" s="103"/>
      <c r="N14" s="103"/>
      <c r="O14" s="103">
        <v>143.03</v>
      </c>
      <c r="P14" s="103"/>
      <c r="Q14" s="103"/>
      <c r="R14" s="103"/>
      <c r="S14" s="103"/>
      <c r="T14" s="103"/>
    </row>
    <row r="15" ht="22.8" customHeight="1" spans="1:20">
      <c r="A15" s="76" t="str">
        <f t="shared" si="3"/>
        <v>208</v>
      </c>
      <c r="B15" s="76" t="str">
        <f t="shared" si="4"/>
        <v>05</v>
      </c>
      <c r="C15" s="76" t="str">
        <f t="shared" si="5"/>
        <v/>
      </c>
      <c r="D15" s="92" t="s">
        <v>186</v>
      </c>
      <c r="E15" s="92" t="s">
        <v>187</v>
      </c>
      <c r="F15" s="103">
        <f t="shared" si="0"/>
        <v>219.94</v>
      </c>
      <c r="G15" s="103">
        <v>76.91</v>
      </c>
      <c r="H15" s="103"/>
      <c r="I15" s="103"/>
      <c r="J15" s="103"/>
      <c r="K15" s="103"/>
      <c r="L15" s="103"/>
      <c r="M15" s="103"/>
      <c r="N15" s="103"/>
      <c r="O15" s="103">
        <v>143.03</v>
      </c>
      <c r="P15" s="103"/>
      <c r="Q15" s="103"/>
      <c r="R15" s="103"/>
      <c r="S15" s="103"/>
      <c r="T15" s="103"/>
    </row>
    <row r="16" ht="22.8" customHeight="1" spans="1:20">
      <c r="A16" s="71" t="str">
        <f t="shared" si="3"/>
        <v>208</v>
      </c>
      <c r="B16" s="71" t="str">
        <f t="shared" si="4"/>
        <v>05</v>
      </c>
      <c r="C16" s="71" t="str">
        <f t="shared" si="5"/>
        <v>01</v>
      </c>
      <c r="D16" s="98" t="s">
        <v>188</v>
      </c>
      <c r="E16" s="96" t="s">
        <v>189</v>
      </c>
      <c r="F16" s="104">
        <f t="shared" si="0"/>
        <v>143.03</v>
      </c>
      <c r="G16" s="104"/>
      <c r="H16" s="104"/>
      <c r="I16" s="104"/>
      <c r="J16" s="104"/>
      <c r="K16" s="104"/>
      <c r="L16" s="104"/>
      <c r="M16" s="104"/>
      <c r="N16" s="104"/>
      <c r="O16" s="104">
        <v>143.03</v>
      </c>
      <c r="P16" s="104"/>
      <c r="Q16" s="104"/>
      <c r="R16" s="104"/>
      <c r="S16" s="104"/>
      <c r="T16" s="104"/>
    </row>
    <row r="17" ht="22.8" customHeight="1" spans="1:20">
      <c r="A17" s="71" t="str">
        <f t="shared" si="3"/>
        <v>208</v>
      </c>
      <c r="B17" s="71" t="str">
        <f t="shared" si="4"/>
        <v>05</v>
      </c>
      <c r="C17" s="71" t="str">
        <f t="shared" si="5"/>
        <v>05</v>
      </c>
      <c r="D17" s="98" t="s">
        <v>190</v>
      </c>
      <c r="E17" s="96" t="s">
        <v>191</v>
      </c>
      <c r="F17" s="104">
        <f t="shared" si="0"/>
        <v>76.91</v>
      </c>
      <c r="G17" s="104">
        <v>76.91</v>
      </c>
      <c r="H17" s="104"/>
      <c r="I17" s="104"/>
      <c r="J17" s="104"/>
      <c r="K17" s="104"/>
      <c r="L17" s="104"/>
      <c r="M17" s="104"/>
      <c r="N17" s="104"/>
      <c r="O17" s="104"/>
      <c r="P17" s="104"/>
      <c r="Q17" s="104"/>
      <c r="R17" s="104"/>
      <c r="S17" s="104"/>
      <c r="T17" s="104"/>
    </row>
    <row r="18" ht="22.8" customHeight="1" spans="1:20">
      <c r="A18" s="76" t="str">
        <f t="shared" si="3"/>
        <v>208</v>
      </c>
      <c r="B18" s="76" t="str">
        <f t="shared" si="4"/>
        <v>11</v>
      </c>
      <c r="C18" s="76" t="str">
        <f t="shared" si="5"/>
        <v/>
      </c>
      <c r="D18" s="92" t="s">
        <v>193</v>
      </c>
      <c r="E18" s="92" t="s">
        <v>194</v>
      </c>
      <c r="F18" s="103">
        <f t="shared" si="0"/>
        <v>3.49</v>
      </c>
      <c r="G18" s="103">
        <v>3.49</v>
      </c>
      <c r="H18" s="103"/>
      <c r="I18" s="103"/>
      <c r="J18" s="103"/>
      <c r="K18" s="103"/>
      <c r="L18" s="103"/>
      <c r="M18" s="103"/>
      <c r="N18" s="103"/>
      <c r="O18" s="103"/>
      <c r="P18" s="103"/>
      <c r="Q18" s="103"/>
      <c r="R18" s="103"/>
      <c r="S18" s="103"/>
      <c r="T18" s="103"/>
    </row>
    <row r="19" ht="22.8" customHeight="1" spans="1:20">
      <c r="A19" s="71" t="str">
        <f t="shared" si="3"/>
        <v>208</v>
      </c>
      <c r="B19" s="71" t="str">
        <f t="shared" si="4"/>
        <v>11</v>
      </c>
      <c r="C19" s="71" t="str">
        <f t="shared" si="5"/>
        <v>99</v>
      </c>
      <c r="D19" s="98" t="s">
        <v>196</v>
      </c>
      <c r="E19" s="96" t="s">
        <v>197</v>
      </c>
      <c r="F19" s="104">
        <f t="shared" si="0"/>
        <v>3.49</v>
      </c>
      <c r="G19" s="104">
        <v>3.49</v>
      </c>
      <c r="H19" s="104"/>
      <c r="I19" s="104"/>
      <c r="J19" s="104"/>
      <c r="K19" s="104"/>
      <c r="L19" s="104"/>
      <c r="M19" s="104"/>
      <c r="N19" s="104"/>
      <c r="O19" s="104"/>
      <c r="P19" s="104"/>
      <c r="Q19" s="104"/>
      <c r="R19" s="104"/>
      <c r="S19" s="104"/>
      <c r="T19" s="104"/>
    </row>
    <row r="20" ht="22.8" customHeight="1" spans="1:20">
      <c r="A20" s="76" t="str">
        <f t="shared" si="3"/>
        <v>208</v>
      </c>
      <c r="B20" s="76" t="str">
        <f t="shared" si="4"/>
        <v>99</v>
      </c>
      <c r="C20" s="76" t="str">
        <f t="shared" si="5"/>
        <v/>
      </c>
      <c r="D20" s="92" t="s">
        <v>198</v>
      </c>
      <c r="E20" s="92" t="s">
        <v>199</v>
      </c>
      <c r="F20" s="103">
        <f t="shared" si="0"/>
        <v>3.55</v>
      </c>
      <c r="G20" s="103">
        <v>3.55</v>
      </c>
      <c r="H20" s="103"/>
      <c r="I20" s="103"/>
      <c r="J20" s="103"/>
      <c r="K20" s="103"/>
      <c r="L20" s="103"/>
      <c r="M20" s="103"/>
      <c r="N20" s="103"/>
      <c r="O20" s="103"/>
      <c r="P20" s="103"/>
      <c r="Q20" s="103"/>
      <c r="R20" s="103"/>
      <c r="S20" s="103"/>
      <c r="T20" s="103"/>
    </row>
    <row r="21" ht="22.8" customHeight="1" spans="1:20">
      <c r="A21" s="71" t="str">
        <f t="shared" si="3"/>
        <v>208</v>
      </c>
      <c r="B21" s="71" t="str">
        <f t="shared" si="4"/>
        <v>99</v>
      </c>
      <c r="C21" s="71" t="str">
        <f t="shared" si="5"/>
        <v>99</v>
      </c>
      <c r="D21" s="98" t="s">
        <v>200</v>
      </c>
      <c r="E21" s="96" t="s">
        <v>199</v>
      </c>
      <c r="F21" s="104">
        <f t="shared" si="0"/>
        <v>3.55</v>
      </c>
      <c r="G21" s="104">
        <v>3.55</v>
      </c>
      <c r="H21" s="104"/>
      <c r="I21" s="104"/>
      <c r="J21" s="104"/>
      <c r="K21" s="104"/>
      <c r="L21" s="104"/>
      <c r="M21" s="104"/>
      <c r="N21" s="104"/>
      <c r="O21" s="104"/>
      <c r="P21" s="104"/>
      <c r="Q21" s="104"/>
      <c r="R21" s="104"/>
      <c r="S21" s="104"/>
      <c r="T21" s="104"/>
    </row>
    <row r="22" ht="22.8" customHeight="1" spans="1:20">
      <c r="A22" s="76" t="str">
        <f t="shared" si="3"/>
        <v>210</v>
      </c>
      <c r="B22" s="76" t="str">
        <f t="shared" si="4"/>
        <v/>
      </c>
      <c r="C22" s="76" t="str">
        <f t="shared" si="5"/>
        <v/>
      </c>
      <c r="D22" s="92" t="s">
        <v>201</v>
      </c>
      <c r="E22" s="92" t="s">
        <v>202</v>
      </c>
      <c r="F22" s="103">
        <f t="shared" si="0"/>
        <v>30.16</v>
      </c>
      <c r="G22" s="103">
        <v>30.16</v>
      </c>
      <c r="H22" s="103"/>
      <c r="I22" s="103"/>
      <c r="J22" s="103"/>
      <c r="K22" s="103"/>
      <c r="L22" s="103"/>
      <c r="M22" s="103"/>
      <c r="N22" s="103"/>
      <c r="O22" s="103"/>
      <c r="P22" s="103"/>
      <c r="Q22" s="103"/>
      <c r="R22" s="103"/>
      <c r="S22" s="103"/>
      <c r="T22" s="103"/>
    </row>
    <row r="23" ht="22.8" customHeight="1" spans="1:20">
      <c r="A23" s="76" t="str">
        <f t="shared" si="3"/>
        <v>210</v>
      </c>
      <c r="B23" s="76" t="str">
        <f t="shared" si="4"/>
        <v>11</v>
      </c>
      <c r="C23" s="76" t="str">
        <f t="shared" si="5"/>
        <v/>
      </c>
      <c r="D23" s="92" t="s">
        <v>203</v>
      </c>
      <c r="E23" s="92" t="s">
        <v>204</v>
      </c>
      <c r="F23" s="103">
        <f t="shared" si="0"/>
        <v>30.16</v>
      </c>
      <c r="G23" s="103">
        <v>30.16</v>
      </c>
      <c r="H23" s="103"/>
      <c r="I23" s="103"/>
      <c r="J23" s="103"/>
      <c r="K23" s="103"/>
      <c r="L23" s="103"/>
      <c r="M23" s="103"/>
      <c r="N23" s="103"/>
      <c r="O23" s="103"/>
      <c r="P23" s="103"/>
      <c r="Q23" s="103"/>
      <c r="R23" s="103"/>
      <c r="S23" s="103"/>
      <c r="T23" s="103"/>
    </row>
    <row r="24" ht="22.8" customHeight="1" spans="1:20">
      <c r="A24" s="71" t="str">
        <f t="shared" si="3"/>
        <v>210</v>
      </c>
      <c r="B24" s="71" t="str">
        <f t="shared" si="4"/>
        <v>11</v>
      </c>
      <c r="C24" s="71" t="str">
        <f t="shared" si="5"/>
        <v>01</v>
      </c>
      <c r="D24" s="98" t="s">
        <v>205</v>
      </c>
      <c r="E24" s="96" t="s">
        <v>206</v>
      </c>
      <c r="F24" s="104">
        <f t="shared" si="0"/>
        <v>30.16</v>
      </c>
      <c r="G24" s="104">
        <v>30.16</v>
      </c>
      <c r="H24" s="104"/>
      <c r="I24" s="104"/>
      <c r="J24" s="104"/>
      <c r="K24" s="104"/>
      <c r="L24" s="104"/>
      <c r="M24" s="104"/>
      <c r="N24" s="104"/>
      <c r="O24" s="104"/>
      <c r="P24" s="104"/>
      <c r="Q24" s="104"/>
      <c r="R24" s="104"/>
      <c r="S24" s="104"/>
      <c r="T24" s="104"/>
    </row>
    <row r="25" ht="22.8" customHeight="1" spans="1:20">
      <c r="A25" s="76" t="str">
        <f t="shared" si="3"/>
        <v>221</v>
      </c>
      <c r="B25" s="76" t="str">
        <f t="shared" si="4"/>
        <v/>
      </c>
      <c r="C25" s="76" t="str">
        <f t="shared" si="5"/>
        <v/>
      </c>
      <c r="D25" s="95" t="s">
        <v>207</v>
      </c>
      <c r="E25" s="92" t="s">
        <v>208</v>
      </c>
      <c r="F25" s="103">
        <f t="shared" si="0"/>
        <v>57.68</v>
      </c>
      <c r="G25" s="103">
        <v>57.68</v>
      </c>
      <c r="H25" s="103"/>
      <c r="I25" s="103"/>
      <c r="J25" s="103"/>
      <c r="K25" s="103"/>
      <c r="L25" s="103"/>
      <c r="M25" s="103"/>
      <c r="N25" s="103"/>
      <c r="O25" s="103"/>
      <c r="P25" s="103"/>
      <c r="Q25" s="103"/>
      <c r="R25" s="103"/>
      <c r="S25" s="103"/>
      <c r="T25" s="103"/>
    </row>
    <row r="26" ht="22.8" customHeight="1" spans="1:20">
      <c r="A26" s="76" t="str">
        <f t="shared" si="3"/>
        <v>221</v>
      </c>
      <c r="B26" s="76" t="str">
        <f t="shared" si="4"/>
        <v>02</v>
      </c>
      <c r="C26" s="76" t="str">
        <f t="shared" si="5"/>
        <v/>
      </c>
      <c r="D26" s="92" t="s">
        <v>209</v>
      </c>
      <c r="E26" s="92" t="s">
        <v>210</v>
      </c>
      <c r="F26" s="103">
        <f t="shared" si="0"/>
        <v>57.68</v>
      </c>
      <c r="G26" s="103">
        <v>57.68</v>
      </c>
      <c r="H26" s="103"/>
      <c r="I26" s="103"/>
      <c r="J26" s="103"/>
      <c r="K26" s="103"/>
      <c r="L26" s="103"/>
      <c r="M26" s="103"/>
      <c r="N26" s="103"/>
      <c r="O26" s="103"/>
      <c r="P26" s="103"/>
      <c r="Q26" s="103"/>
      <c r="R26" s="103"/>
      <c r="S26" s="103"/>
      <c r="T26" s="103"/>
    </row>
    <row r="27" ht="22.8" customHeight="1" spans="1:20">
      <c r="A27" s="71" t="str">
        <f t="shared" si="3"/>
        <v>221</v>
      </c>
      <c r="B27" s="71" t="str">
        <f t="shared" si="4"/>
        <v>02</v>
      </c>
      <c r="C27" s="71" t="str">
        <f t="shared" si="5"/>
        <v>01</v>
      </c>
      <c r="D27" s="96" t="s">
        <v>211</v>
      </c>
      <c r="E27" s="96" t="s">
        <v>212</v>
      </c>
      <c r="F27" s="104">
        <f t="shared" si="0"/>
        <v>57.68</v>
      </c>
      <c r="G27" s="104">
        <v>57.68</v>
      </c>
      <c r="H27" s="104"/>
      <c r="I27" s="104"/>
      <c r="J27" s="104"/>
      <c r="K27" s="104"/>
      <c r="L27" s="104"/>
      <c r="M27" s="104"/>
      <c r="N27" s="104"/>
      <c r="O27" s="104"/>
      <c r="P27" s="104"/>
      <c r="Q27" s="104"/>
      <c r="R27" s="104"/>
      <c r="S27" s="104"/>
      <c r="T27" s="10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zoomScale="130" zoomScaleNormal="130" topLeftCell="A2" workbookViewId="0">
      <selection activeCell="K9" sqref="K9:K22"/>
    </sheetView>
  </sheetViews>
  <sheetFormatPr defaultColWidth="10" defaultRowHeight="13.5"/>
  <cols>
    <col min="1" max="2" width="4.10833333333333" customWidth="1"/>
    <col min="3" max="3" width="4.21666666666667" customWidth="1"/>
    <col min="4" max="4" width="6.10833333333333" customWidth="1"/>
    <col min="5" max="5" width="15.8833333333333" customWidth="1"/>
    <col min="6" max="6" width="9" customWidth="1"/>
    <col min="7" max="7" width="7.775" customWidth="1"/>
    <col min="8" max="8" width="6.21666666666667" customWidth="1"/>
    <col min="9" max="16" width="7.21666666666667" customWidth="1"/>
    <col min="17" max="17" width="5.775" customWidth="1"/>
    <col min="18" max="21" width="7.21666666666667" customWidth="1"/>
    <col min="22" max="23" width="9.775" customWidth="1"/>
  </cols>
  <sheetData>
    <row r="1" ht="16.35" customHeight="1" spans="1:21">
      <c r="A1" s="41"/>
      <c r="T1" s="67" t="s">
        <v>231</v>
      </c>
      <c r="U1" s="67"/>
    </row>
    <row r="2" ht="37.05" customHeight="1" spans="1:21">
      <c r="A2" s="19" t="s">
        <v>11</v>
      </c>
      <c r="B2" s="19"/>
      <c r="C2" s="19"/>
      <c r="D2" s="19"/>
      <c r="E2" s="19"/>
      <c r="F2" s="19"/>
      <c r="G2" s="19"/>
      <c r="H2" s="19"/>
      <c r="I2" s="19"/>
      <c r="J2" s="19"/>
      <c r="K2" s="19"/>
      <c r="L2" s="19"/>
      <c r="M2" s="19"/>
      <c r="N2" s="19"/>
      <c r="O2" s="19"/>
      <c r="P2" s="19"/>
      <c r="Q2" s="19"/>
      <c r="R2" s="19"/>
      <c r="S2" s="19"/>
      <c r="T2" s="19"/>
      <c r="U2" s="19"/>
    </row>
    <row r="3" ht="24.15" customHeight="1" spans="1:21">
      <c r="A3" s="22" t="s">
        <v>34</v>
      </c>
      <c r="B3" s="22"/>
      <c r="C3" s="22"/>
      <c r="D3" s="22"/>
      <c r="E3" s="22"/>
      <c r="F3" s="22"/>
      <c r="G3" s="22"/>
      <c r="H3" s="22"/>
      <c r="I3" s="22"/>
      <c r="J3" s="22"/>
      <c r="K3" s="22"/>
      <c r="L3" s="22"/>
      <c r="M3" s="22"/>
      <c r="N3" s="22"/>
      <c r="O3" s="22"/>
      <c r="P3" s="22"/>
      <c r="Q3" s="22"/>
      <c r="R3" s="22"/>
      <c r="S3" s="22"/>
      <c r="T3" s="40" t="s">
        <v>35</v>
      </c>
      <c r="U3" s="40"/>
    </row>
    <row r="4" ht="22.35" customHeight="1" spans="1:21">
      <c r="A4" s="25" t="s">
        <v>160</v>
      </c>
      <c r="B4" s="25"/>
      <c r="C4" s="25"/>
      <c r="D4" s="25" t="s">
        <v>214</v>
      </c>
      <c r="E4" s="25" t="s">
        <v>215</v>
      </c>
      <c r="F4" s="25" t="s">
        <v>232</v>
      </c>
      <c r="G4" s="25" t="s">
        <v>163</v>
      </c>
      <c r="H4" s="25"/>
      <c r="I4" s="25"/>
      <c r="J4" s="25"/>
      <c r="K4" s="25" t="s">
        <v>164</v>
      </c>
      <c r="L4" s="25"/>
      <c r="M4" s="25"/>
      <c r="N4" s="25"/>
      <c r="O4" s="25"/>
      <c r="P4" s="25"/>
      <c r="Q4" s="25"/>
      <c r="R4" s="25"/>
      <c r="S4" s="25"/>
      <c r="T4" s="25"/>
      <c r="U4" s="25"/>
    </row>
    <row r="5" ht="39.6" customHeight="1" spans="1:21">
      <c r="A5" s="25" t="s">
        <v>168</v>
      </c>
      <c r="B5" s="25" t="s">
        <v>169</v>
      </c>
      <c r="C5" s="25" t="s">
        <v>170</v>
      </c>
      <c r="D5" s="25"/>
      <c r="E5" s="25"/>
      <c r="F5" s="25"/>
      <c r="G5" s="25" t="s">
        <v>139</v>
      </c>
      <c r="H5" s="25" t="s">
        <v>233</v>
      </c>
      <c r="I5" s="25" t="s">
        <v>234</v>
      </c>
      <c r="J5" s="25" t="s">
        <v>225</v>
      </c>
      <c r="K5" s="25" t="s">
        <v>139</v>
      </c>
      <c r="L5" s="25" t="s">
        <v>235</v>
      </c>
      <c r="M5" s="25" t="s">
        <v>236</v>
      </c>
      <c r="N5" s="25" t="s">
        <v>237</v>
      </c>
      <c r="O5" s="25" t="s">
        <v>227</v>
      </c>
      <c r="P5" s="25" t="s">
        <v>238</v>
      </c>
      <c r="Q5" s="25" t="s">
        <v>239</v>
      </c>
      <c r="R5" s="25" t="s">
        <v>240</v>
      </c>
      <c r="S5" s="25" t="s">
        <v>223</v>
      </c>
      <c r="T5" s="25" t="s">
        <v>226</v>
      </c>
      <c r="U5" s="25" t="s">
        <v>230</v>
      </c>
    </row>
    <row r="6" ht="22.8" customHeight="1" spans="1:21">
      <c r="A6" s="45"/>
      <c r="B6" s="45"/>
      <c r="C6" s="45"/>
      <c r="D6" s="45"/>
      <c r="E6" s="45" t="s">
        <v>139</v>
      </c>
      <c r="F6" s="44">
        <f>SUM(G6,K6,)</f>
        <v>1342.55</v>
      </c>
      <c r="G6" s="44">
        <f t="shared" ref="G6:G27" si="0">SUM(H6:J6)</f>
        <v>1014.55</v>
      </c>
      <c r="H6" s="44">
        <f>'7一般公共预算支出表'!H7</f>
        <v>788.72</v>
      </c>
      <c r="I6" s="44">
        <f>'7一般公共预算支出表'!J7</f>
        <v>82.8</v>
      </c>
      <c r="J6" s="44">
        <f>'7一般公共预算支出表'!I7</f>
        <v>143.03</v>
      </c>
      <c r="K6" s="44">
        <f>SUM(L6:U6)</f>
        <v>328</v>
      </c>
      <c r="L6" s="44"/>
      <c r="M6" s="44">
        <v>328</v>
      </c>
      <c r="N6" s="44"/>
      <c r="O6" s="44"/>
      <c r="P6" s="44"/>
      <c r="Q6" s="44"/>
      <c r="R6" s="44"/>
      <c r="S6" s="44"/>
      <c r="T6" s="44"/>
      <c r="U6" s="44"/>
    </row>
    <row r="7" ht="22.8" customHeight="1" spans="1:21">
      <c r="A7" s="45"/>
      <c r="B7" s="45"/>
      <c r="C7" s="45"/>
      <c r="D7" s="43">
        <v>100</v>
      </c>
      <c r="E7" s="43" t="s">
        <v>3</v>
      </c>
      <c r="F7" s="44">
        <f>F6</f>
        <v>1342.55</v>
      </c>
      <c r="G7" s="44">
        <f t="shared" si="0"/>
        <v>1014.55</v>
      </c>
      <c r="H7" s="44">
        <f t="shared" ref="G7:U7" si="1">H6</f>
        <v>788.72</v>
      </c>
      <c r="I7" s="44">
        <f t="shared" si="1"/>
        <v>82.8</v>
      </c>
      <c r="J7" s="44">
        <f t="shared" si="1"/>
        <v>143.03</v>
      </c>
      <c r="K7" s="44">
        <f t="shared" si="1"/>
        <v>328</v>
      </c>
      <c r="L7" s="44">
        <f t="shared" si="1"/>
        <v>0</v>
      </c>
      <c r="M7" s="44">
        <f t="shared" si="1"/>
        <v>328</v>
      </c>
      <c r="N7" s="44">
        <f t="shared" si="1"/>
        <v>0</v>
      </c>
      <c r="O7" s="44">
        <f t="shared" si="1"/>
        <v>0</v>
      </c>
      <c r="P7" s="44">
        <f t="shared" si="1"/>
        <v>0</v>
      </c>
      <c r="Q7" s="44">
        <f t="shared" si="1"/>
        <v>0</v>
      </c>
      <c r="R7" s="44">
        <f t="shared" si="1"/>
        <v>0</v>
      </c>
      <c r="S7" s="44">
        <f t="shared" si="1"/>
        <v>0</v>
      </c>
      <c r="T7" s="44">
        <f t="shared" si="1"/>
        <v>0</v>
      </c>
      <c r="U7" s="44">
        <f t="shared" si="1"/>
        <v>0</v>
      </c>
    </row>
    <row r="8" ht="22.8" customHeight="1" spans="1:21">
      <c r="A8" s="70"/>
      <c r="B8" s="70"/>
      <c r="C8" s="70"/>
      <c r="D8" s="68" t="s">
        <v>157</v>
      </c>
      <c r="E8" s="68" t="s">
        <v>158</v>
      </c>
      <c r="F8" s="44">
        <f>F7</f>
        <v>1342.55</v>
      </c>
      <c r="G8" s="44">
        <f t="shared" si="0"/>
        <v>1014.55</v>
      </c>
      <c r="H8" s="44">
        <f t="shared" ref="G8:U8" si="2">H7</f>
        <v>788.72</v>
      </c>
      <c r="I8" s="44">
        <f t="shared" si="2"/>
        <v>82.8</v>
      </c>
      <c r="J8" s="44">
        <f t="shared" si="2"/>
        <v>143.03</v>
      </c>
      <c r="K8" s="44">
        <f t="shared" si="2"/>
        <v>328</v>
      </c>
      <c r="L8" s="44">
        <f t="shared" si="2"/>
        <v>0</v>
      </c>
      <c r="M8" s="44">
        <f t="shared" si="2"/>
        <v>328</v>
      </c>
      <c r="N8" s="44">
        <f t="shared" si="2"/>
        <v>0</v>
      </c>
      <c r="O8" s="44">
        <f t="shared" si="2"/>
        <v>0</v>
      </c>
      <c r="P8" s="44">
        <f t="shared" si="2"/>
        <v>0</v>
      </c>
      <c r="Q8" s="44">
        <f t="shared" si="2"/>
        <v>0</v>
      </c>
      <c r="R8" s="44">
        <f t="shared" si="2"/>
        <v>0</v>
      </c>
      <c r="S8" s="44">
        <f t="shared" si="2"/>
        <v>0</v>
      </c>
      <c r="T8" s="44">
        <f t="shared" si="2"/>
        <v>0</v>
      </c>
      <c r="U8" s="44">
        <f t="shared" si="2"/>
        <v>0</v>
      </c>
    </row>
    <row r="9" ht="22.35" customHeight="1" spans="1:21">
      <c r="A9" s="76" t="str">
        <f t="shared" ref="A9:A27" si="3">LEFT(D9,3)</f>
        <v>201</v>
      </c>
      <c r="B9" s="76" t="str">
        <f t="shared" ref="B9:B27" si="4">IF(LEN(D9)&gt;=5,MID(D9,4,2),"")</f>
        <v/>
      </c>
      <c r="C9" s="76" t="str">
        <f t="shared" ref="C9:C27" si="5">IF(LEN(D9)=7,RIGHT(D9,2),"")</f>
        <v/>
      </c>
      <c r="D9" s="92" t="s">
        <v>171</v>
      </c>
      <c r="E9" s="92" t="s">
        <v>173</v>
      </c>
      <c r="F9" s="103">
        <f t="shared" ref="F9:F27" si="6">SUM(G9,K9)</f>
        <v>1027.73</v>
      </c>
      <c r="G9" s="103">
        <f t="shared" si="0"/>
        <v>699.73</v>
      </c>
      <c r="H9" s="103">
        <v>616.93</v>
      </c>
      <c r="I9" s="103">
        <v>82.8</v>
      </c>
      <c r="J9" s="103"/>
      <c r="K9" s="103">
        <v>328</v>
      </c>
      <c r="L9" s="103"/>
      <c r="M9" s="103">
        <v>328</v>
      </c>
      <c r="N9" s="103"/>
      <c r="O9" s="103"/>
      <c r="P9" s="103"/>
      <c r="Q9" s="103"/>
      <c r="R9" s="103"/>
      <c r="S9" s="103"/>
      <c r="T9" s="103"/>
      <c r="U9" s="103"/>
    </row>
    <row r="10" ht="22.35" customHeight="1" spans="1:21">
      <c r="A10" s="76" t="str">
        <f t="shared" si="3"/>
        <v>201</v>
      </c>
      <c r="B10" s="76" t="str">
        <f t="shared" si="4"/>
        <v>01</v>
      </c>
      <c r="C10" s="76" t="str">
        <f t="shared" si="5"/>
        <v/>
      </c>
      <c r="D10" s="92" t="s">
        <v>175</v>
      </c>
      <c r="E10" s="92" t="s">
        <v>176</v>
      </c>
      <c r="F10" s="103">
        <f t="shared" si="6"/>
        <v>1027.73</v>
      </c>
      <c r="G10" s="103">
        <f t="shared" si="0"/>
        <v>699.73</v>
      </c>
      <c r="H10" s="103">
        <v>616.93</v>
      </c>
      <c r="I10" s="103">
        <v>82.8</v>
      </c>
      <c r="J10" s="103"/>
      <c r="K10" s="103">
        <v>328</v>
      </c>
      <c r="L10" s="103"/>
      <c r="M10" s="103">
        <v>328</v>
      </c>
      <c r="N10" s="103"/>
      <c r="O10" s="103"/>
      <c r="P10" s="103"/>
      <c r="Q10" s="103"/>
      <c r="R10" s="103"/>
      <c r="S10" s="103"/>
      <c r="T10" s="103"/>
      <c r="U10" s="103"/>
    </row>
    <row r="11" ht="22.35" customHeight="1" spans="1:21">
      <c r="A11" s="71" t="str">
        <f t="shared" si="3"/>
        <v>201</v>
      </c>
      <c r="B11" s="71" t="str">
        <f t="shared" si="4"/>
        <v>01</v>
      </c>
      <c r="C11" s="71" t="str">
        <f t="shared" si="5"/>
        <v>04</v>
      </c>
      <c r="D11" s="98" t="s">
        <v>178</v>
      </c>
      <c r="E11" s="96" t="s">
        <v>179</v>
      </c>
      <c r="F11" s="104">
        <f t="shared" si="6"/>
        <v>793.73</v>
      </c>
      <c r="G11" s="104">
        <f t="shared" si="0"/>
        <v>699.73</v>
      </c>
      <c r="H11" s="105">
        <v>616.93</v>
      </c>
      <c r="I11" s="104">
        <v>82.8</v>
      </c>
      <c r="J11" s="105"/>
      <c r="K11" s="104">
        <v>94</v>
      </c>
      <c r="L11" s="104"/>
      <c r="M11" s="104">
        <v>94</v>
      </c>
      <c r="N11" s="104"/>
      <c r="O11" s="104"/>
      <c r="P11" s="104"/>
      <c r="Q11" s="104"/>
      <c r="R11" s="104"/>
      <c r="S11" s="104"/>
      <c r="T11" s="104"/>
      <c r="U11" s="104"/>
    </row>
    <row r="12" ht="22.35" customHeight="1" spans="1:21">
      <c r="A12" s="71" t="str">
        <f t="shared" si="3"/>
        <v>201</v>
      </c>
      <c r="B12" s="71" t="str">
        <f t="shared" si="4"/>
        <v>01</v>
      </c>
      <c r="C12" s="71" t="str">
        <f t="shared" si="5"/>
        <v>02</v>
      </c>
      <c r="D12" s="98" t="s">
        <v>181</v>
      </c>
      <c r="E12" s="96" t="s">
        <v>182</v>
      </c>
      <c r="F12" s="104">
        <f t="shared" si="6"/>
        <v>84</v>
      </c>
      <c r="G12" s="104">
        <f t="shared" si="0"/>
        <v>0</v>
      </c>
      <c r="H12" s="105"/>
      <c r="I12" s="104"/>
      <c r="J12" s="105"/>
      <c r="K12" s="104">
        <v>84</v>
      </c>
      <c r="L12" s="104"/>
      <c r="M12" s="104">
        <v>84</v>
      </c>
      <c r="N12" s="104"/>
      <c r="O12" s="104"/>
      <c r="P12" s="104"/>
      <c r="Q12" s="104"/>
      <c r="R12" s="104"/>
      <c r="S12" s="104"/>
      <c r="T12" s="104"/>
      <c r="U12" s="104"/>
    </row>
    <row r="13" ht="22.35" customHeight="1" spans="1:21">
      <c r="A13" s="71" t="str">
        <f t="shared" si="3"/>
        <v>201</v>
      </c>
      <c r="B13" s="71" t="str">
        <f t="shared" si="4"/>
        <v>01</v>
      </c>
      <c r="C13" s="71" t="str">
        <f t="shared" si="5"/>
        <v>04</v>
      </c>
      <c r="D13" s="98" t="s">
        <v>178</v>
      </c>
      <c r="E13" s="96" t="s">
        <v>179</v>
      </c>
      <c r="F13" s="104">
        <f t="shared" si="6"/>
        <v>150</v>
      </c>
      <c r="G13" s="104">
        <f t="shared" si="0"/>
        <v>0</v>
      </c>
      <c r="H13" s="105"/>
      <c r="I13" s="104"/>
      <c r="J13" s="105"/>
      <c r="K13" s="104">
        <v>150</v>
      </c>
      <c r="L13" s="104"/>
      <c r="M13" s="104">
        <v>150</v>
      </c>
      <c r="N13" s="104"/>
      <c r="O13" s="104"/>
      <c r="P13" s="104"/>
      <c r="Q13" s="104"/>
      <c r="R13" s="104"/>
      <c r="S13" s="104"/>
      <c r="T13" s="104"/>
      <c r="U13" s="104"/>
    </row>
    <row r="14" ht="22.35" customHeight="1" spans="1:21">
      <c r="A14" s="76" t="str">
        <f t="shared" si="3"/>
        <v>208</v>
      </c>
      <c r="B14" s="76" t="str">
        <f t="shared" si="4"/>
        <v/>
      </c>
      <c r="C14" s="76" t="str">
        <f t="shared" si="5"/>
        <v/>
      </c>
      <c r="D14" s="92" t="s">
        <v>183</v>
      </c>
      <c r="E14" s="92" t="s">
        <v>184</v>
      </c>
      <c r="F14" s="103">
        <f t="shared" si="6"/>
        <v>226.98</v>
      </c>
      <c r="G14" s="103">
        <f t="shared" si="0"/>
        <v>226.98</v>
      </c>
      <c r="H14" s="103">
        <v>83.95</v>
      </c>
      <c r="I14" s="103"/>
      <c r="J14" s="103">
        <v>143.03</v>
      </c>
      <c r="K14" s="103"/>
      <c r="L14" s="103"/>
      <c r="M14" s="103"/>
      <c r="N14" s="103"/>
      <c r="O14" s="103"/>
      <c r="P14" s="103"/>
      <c r="Q14" s="103"/>
      <c r="R14" s="103"/>
      <c r="S14" s="103"/>
      <c r="T14" s="103"/>
      <c r="U14" s="103"/>
    </row>
    <row r="15" ht="22.35" customHeight="1" spans="1:21">
      <c r="A15" s="76" t="str">
        <f t="shared" si="3"/>
        <v>208</v>
      </c>
      <c r="B15" s="76" t="str">
        <f t="shared" si="4"/>
        <v>05</v>
      </c>
      <c r="C15" s="76" t="str">
        <f t="shared" si="5"/>
        <v/>
      </c>
      <c r="D15" s="92" t="s">
        <v>186</v>
      </c>
      <c r="E15" s="92" t="s">
        <v>187</v>
      </c>
      <c r="F15" s="103">
        <f t="shared" si="6"/>
        <v>219.94</v>
      </c>
      <c r="G15" s="103">
        <f t="shared" si="0"/>
        <v>219.94</v>
      </c>
      <c r="H15" s="103">
        <v>76.91</v>
      </c>
      <c r="I15" s="103"/>
      <c r="J15" s="103">
        <v>143.03</v>
      </c>
      <c r="K15" s="103"/>
      <c r="L15" s="103"/>
      <c r="M15" s="103"/>
      <c r="N15" s="103"/>
      <c r="O15" s="103"/>
      <c r="P15" s="103"/>
      <c r="Q15" s="103"/>
      <c r="R15" s="103"/>
      <c r="S15" s="103"/>
      <c r="T15" s="103"/>
      <c r="U15" s="103"/>
    </row>
    <row r="16" ht="22.35" customHeight="1" spans="1:21">
      <c r="A16" s="71" t="str">
        <f t="shared" si="3"/>
        <v>208</v>
      </c>
      <c r="B16" s="71" t="str">
        <f t="shared" si="4"/>
        <v>05</v>
      </c>
      <c r="C16" s="71" t="str">
        <f t="shared" si="5"/>
        <v>01</v>
      </c>
      <c r="D16" s="98" t="s">
        <v>188</v>
      </c>
      <c r="E16" s="96" t="s">
        <v>189</v>
      </c>
      <c r="F16" s="104">
        <f t="shared" si="6"/>
        <v>143.03</v>
      </c>
      <c r="G16" s="104">
        <f t="shared" si="0"/>
        <v>143.03</v>
      </c>
      <c r="H16" s="105"/>
      <c r="I16" s="104"/>
      <c r="J16" s="105">
        <v>143.03</v>
      </c>
      <c r="K16" s="104"/>
      <c r="L16" s="104"/>
      <c r="M16" s="104"/>
      <c r="N16" s="104"/>
      <c r="O16" s="104"/>
      <c r="P16" s="104"/>
      <c r="Q16" s="104"/>
      <c r="R16" s="104"/>
      <c r="S16" s="104"/>
      <c r="T16" s="104"/>
      <c r="U16" s="104"/>
    </row>
    <row r="17" ht="22.35" customHeight="1" spans="1:21">
      <c r="A17" s="71" t="str">
        <f t="shared" si="3"/>
        <v>208</v>
      </c>
      <c r="B17" s="71" t="str">
        <f t="shared" si="4"/>
        <v>05</v>
      </c>
      <c r="C17" s="71" t="str">
        <f t="shared" si="5"/>
        <v>05</v>
      </c>
      <c r="D17" s="98" t="s">
        <v>190</v>
      </c>
      <c r="E17" s="96" t="s">
        <v>191</v>
      </c>
      <c r="F17" s="104">
        <f t="shared" si="6"/>
        <v>76.91</v>
      </c>
      <c r="G17" s="104">
        <f t="shared" si="0"/>
        <v>76.91</v>
      </c>
      <c r="H17" s="105">
        <v>76.91</v>
      </c>
      <c r="I17" s="104"/>
      <c r="J17" s="105"/>
      <c r="K17" s="104"/>
      <c r="L17" s="104"/>
      <c r="M17" s="104"/>
      <c r="N17" s="104"/>
      <c r="O17" s="104"/>
      <c r="P17" s="104"/>
      <c r="Q17" s="104"/>
      <c r="R17" s="104"/>
      <c r="S17" s="104"/>
      <c r="T17" s="104"/>
      <c r="U17" s="104"/>
    </row>
    <row r="18" ht="22.35" customHeight="1" spans="1:21">
      <c r="A18" s="76" t="str">
        <f t="shared" si="3"/>
        <v>208</v>
      </c>
      <c r="B18" s="76" t="str">
        <f t="shared" si="4"/>
        <v>11</v>
      </c>
      <c r="C18" s="76" t="str">
        <f t="shared" si="5"/>
        <v/>
      </c>
      <c r="D18" s="92" t="s">
        <v>193</v>
      </c>
      <c r="E18" s="92" t="s">
        <v>194</v>
      </c>
      <c r="F18" s="103">
        <f t="shared" si="6"/>
        <v>3.49</v>
      </c>
      <c r="G18" s="103">
        <f t="shared" si="0"/>
        <v>3.49</v>
      </c>
      <c r="H18" s="103">
        <v>3.49</v>
      </c>
      <c r="I18" s="103"/>
      <c r="J18" s="103"/>
      <c r="K18" s="103"/>
      <c r="L18" s="103"/>
      <c r="M18" s="103"/>
      <c r="N18" s="103"/>
      <c r="O18" s="103"/>
      <c r="P18" s="103"/>
      <c r="Q18" s="103"/>
      <c r="R18" s="103"/>
      <c r="S18" s="103"/>
      <c r="T18" s="103"/>
      <c r="U18" s="103"/>
    </row>
    <row r="19" ht="22.35" customHeight="1" spans="1:21">
      <c r="A19" s="71" t="str">
        <f t="shared" si="3"/>
        <v>208</v>
      </c>
      <c r="B19" s="71" t="str">
        <f t="shared" si="4"/>
        <v>11</v>
      </c>
      <c r="C19" s="71" t="str">
        <f t="shared" si="5"/>
        <v>99</v>
      </c>
      <c r="D19" s="98" t="s">
        <v>196</v>
      </c>
      <c r="E19" s="96" t="s">
        <v>197</v>
      </c>
      <c r="F19" s="104">
        <f t="shared" si="6"/>
        <v>3.49</v>
      </c>
      <c r="G19" s="104">
        <f t="shared" si="0"/>
        <v>3.49</v>
      </c>
      <c r="H19" s="105">
        <v>3.49</v>
      </c>
      <c r="I19" s="104"/>
      <c r="J19" s="105"/>
      <c r="K19" s="104"/>
      <c r="L19" s="104"/>
      <c r="M19" s="104"/>
      <c r="N19" s="104"/>
      <c r="O19" s="104"/>
      <c r="P19" s="104"/>
      <c r="Q19" s="104"/>
      <c r="R19" s="104"/>
      <c r="S19" s="104"/>
      <c r="T19" s="104"/>
      <c r="U19" s="104"/>
    </row>
    <row r="20" ht="22.35" customHeight="1" spans="1:21">
      <c r="A20" s="76" t="str">
        <f t="shared" si="3"/>
        <v>208</v>
      </c>
      <c r="B20" s="76" t="str">
        <f t="shared" si="4"/>
        <v>99</v>
      </c>
      <c r="C20" s="76" t="str">
        <f t="shared" si="5"/>
        <v/>
      </c>
      <c r="D20" s="92" t="s">
        <v>198</v>
      </c>
      <c r="E20" s="92" t="s">
        <v>199</v>
      </c>
      <c r="F20" s="103">
        <f t="shared" si="6"/>
        <v>3.55</v>
      </c>
      <c r="G20" s="103">
        <f t="shared" si="0"/>
        <v>3.55</v>
      </c>
      <c r="H20" s="103">
        <v>3.55</v>
      </c>
      <c r="I20" s="103"/>
      <c r="J20" s="103"/>
      <c r="K20" s="103"/>
      <c r="L20" s="103"/>
      <c r="M20" s="103"/>
      <c r="N20" s="103"/>
      <c r="O20" s="103"/>
      <c r="P20" s="103"/>
      <c r="Q20" s="103"/>
      <c r="R20" s="103"/>
      <c r="S20" s="103"/>
      <c r="T20" s="103"/>
      <c r="U20" s="103"/>
    </row>
    <row r="21" ht="22.35" customHeight="1" spans="1:21">
      <c r="A21" s="71" t="str">
        <f t="shared" si="3"/>
        <v>208</v>
      </c>
      <c r="B21" s="71" t="str">
        <f t="shared" si="4"/>
        <v>99</v>
      </c>
      <c r="C21" s="71" t="str">
        <f t="shared" si="5"/>
        <v>99</v>
      </c>
      <c r="D21" s="98" t="s">
        <v>200</v>
      </c>
      <c r="E21" s="96" t="s">
        <v>199</v>
      </c>
      <c r="F21" s="104">
        <f t="shared" si="6"/>
        <v>3.55</v>
      </c>
      <c r="G21" s="104">
        <f t="shared" si="0"/>
        <v>3.55</v>
      </c>
      <c r="H21" s="105">
        <v>3.55</v>
      </c>
      <c r="I21" s="104"/>
      <c r="J21" s="105"/>
      <c r="K21" s="104"/>
      <c r="L21" s="104"/>
      <c r="M21" s="104"/>
      <c r="N21" s="104"/>
      <c r="O21" s="104"/>
      <c r="P21" s="104"/>
      <c r="Q21" s="104"/>
      <c r="R21" s="104"/>
      <c r="S21" s="104"/>
      <c r="T21" s="104"/>
      <c r="U21" s="104"/>
    </row>
    <row r="22" ht="22.35" customHeight="1" spans="1:21">
      <c r="A22" s="76" t="str">
        <f t="shared" si="3"/>
        <v>210</v>
      </c>
      <c r="B22" s="76" t="str">
        <f t="shared" si="4"/>
        <v/>
      </c>
      <c r="C22" s="76" t="str">
        <f t="shared" si="5"/>
        <v/>
      </c>
      <c r="D22" s="92" t="s">
        <v>201</v>
      </c>
      <c r="E22" s="92" t="s">
        <v>202</v>
      </c>
      <c r="F22" s="103">
        <f t="shared" si="6"/>
        <v>30.16</v>
      </c>
      <c r="G22" s="103">
        <f t="shared" si="0"/>
        <v>30.16</v>
      </c>
      <c r="H22" s="103">
        <v>30.16</v>
      </c>
      <c r="I22" s="103"/>
      <c r="J22" s="103"/>
      <c r="K22" s="103"/>
      <c r="L22" s="103"/>
      <c r="M22" s="103"/>
      <c r="N22" s="103"/>
      <c r="O22" s="103"/>
      <c r="P22" s="103"/>
      <c r="Q22" s="103"/>
      <c r="R22" s="103"/>
      <c r="S22" s="103"/>
      <c r="T22" s="103"/>
      <c r="U22" s="103"/>
    </row>
    <row r="23" ht="22.35" customHeight="1" spans="1:21">
      <c r="A23" s="76" t="str">
        <f t="shared" si="3"/>
        <v>210</v>
      </c>
      <c r="B23" s="76" t="str">
        <f t="shared" si="4"/>
        <v>11</v>
      </c>
      <c r="C23" s="76" t="str">
        <f t="shared" si="5"/>
        <v/>
      </c>
      <c r="D23" s="92" t="s">
        <v>203</v>
      </c>
      <c r="E23" s="92" t="s">
        <v>204</v>
      </c>
      <c r="F23" s="103">
        <f t="shared" si="6"/>
        <v>30.16</v>
      </c>
      <c r="G23" s="103">
        <f t="shared" si="0"/>
        <v>30.16</v>
      </c>
      <c r="H23" s="103">
        <v>30.16</v>
      </c>
      <c r="I23" s="103"/>
      <c r="J23" s="103"/>
      <c r="K23" s="103"/>
      <c r="L23" s="103"/>
      <c r="M23" s="103"/>
      <c r="N23" s="103"/>
      <c r="O23" s="103"/>
      <c r="P23" s="103"/>
      <c r="Q23" s="103"/>
      <c r="R23" s="103"/>
      <c r="S23" s="103"/>
      <c r="T23" s="103"/>
      <c r="U23" s="103"/>
    </row>
    <row r="24" ht="22.35" customHeight="1" spans="1:21">
      <c r="A24" s="71" t="str">
        <f t="shared" si="3"/>
        <v>210</v>
      </c>
      <c r="B24" s="71" t="str">
        <f t="shared" si="4"/>
        <v>11</v>
      </c>
      <c r="C24" s="71" t="str">
        <f t="shared" si="5"/>
        <v>01</v>
      </c>
      <c r="D24" s="98" t="s">
        <v>205</v>
      </c>
      <c r="E24" s="96" t="s">
        <v>206</v>
      </c>
      <c r="F24" s="104">
        <f t="shared" si="6"/>
        <v>30.16</v>
      </c>
      <c r="G24" s="104">
        <f t="shared" si="0"/>
        <v>30.16</v>
      </c>
      <c r="H24" s="105">
        <v>30.16</v>
      </c>
      <c r="I24" s="104"/>
      <c r="J24" s="105"/>
      <c r="K24" s="104"/>
      <c r="L24" s="104"/>
      <c r="M24" s="104"/>
      <c r="N24" s="104"/>
      <c r="O24" s="104"/>
      <c r="P24" s="104"/>
      <c r="Q24" s="104"/>
      <c r="R24" s="104"/>
      <c r="S24" s="104"/>
      <c r="T24" s="104"/>
      <c r="U24" s="104"/>
    </row>
    <row r="25" ht="22.35" customHeight="1" spans="1:21">
      <c r="A25" s="76" t="str">
        <f t="shared" si="3"/>
        <v>221</v>
      </c>
      <c r="B25" s="76" t="str">
        <f t="shared" si="4"/>
        <v/>
      </c>
      <c r="C25" s="76" t="str">
        <f t="shared" si="5"/>
        <v/>
      </c>
      <c r="D25" s="95" t="s">
        <v>207</v>
      </c>
      <c r="E25" s="92" t="s">
        <v>208</v>
      </c>
      <c r="F25" s="103">
        <f t="shared" si="6"/>
        <v>57.68</v>
      </c>
      <c r="G25" s="103">
        <f t="shared" si="0"/>
        <v>57.68</v>
      </c>
      <c r="H25" s="106">
        <v>57.68</v>
      </c>
      <c r="I25" s="103"/>
      <c r="J25" s="106"/>
      <c r="K25" s="103"/>
      <c r="L25" s="103"/>
      <c r="M25" s="103"/>
      <c r="N25" s="103"/>
      <c r="O25" s="103"/>
      <c r="P25" s="103"/>
      <c r="Q25" s="103"/>
      <c r="R25" s="103"/>
      <c r="S25" s="103"/>
      <c r="T25" s="103"/>
      <c r="U25" s="103"/>
    </row>
    <row r="26" ht="22.35" customHeight="1" spans="1:21">
      <c r="A26" s="76" t="str">
        <f t="shared" si="3"/>
        <v>221</v>
      </c>
      <c r="B26" s="76" t="str">
        <f t="shared" si="4"/>
        <v>02</v>
      </c>
      <c r="C26" s="76" t="str">
        <f t="shared" si="5"/>
        <v/>
      </c>
      <c r="D26" s="92" t="s">
        <v>209</v>
      </c>
      <c r="E26" s="92" t="s">
        <v>210</v>
      </c>
      <c r="F26" s="103">
        <f t="shared" si="6"/>
        <v>57.68</v>
      </c>
      <c r="G26" s="103">
        <f t="shared" si="0"/>
        <v>57.68</v>
      </c>
      <c r="H26" s="103">
        <v>57.68</v>
      </c>
      <c r="I26" s="103"/>
      <c r="J26" s="103"/>
      <c r="K26" s="103"/>
      <c r="L26" s="103"/>
      <c r="M26" s="103"/>
      <c r="N26" s="103"/>
      <c r="O26" s="103"/>
      <c r="P26" s="103"/>
      <c r="Q26" s="103"/>
      <c r="R26" s="103"/>
      <c r="S26" s="103"/>
      <c r="T26" s="103"/>
      <c r="U26" s="103"/>
    </row>
    <row r="27" ht="22.35" customHeight="1" spans="1:21">
      <c r="A27" s="71" t="str">
        <f t="shared" si="3"/>
        <v>221</v>
      </c>
      <c r="B27" s="71" t="str">
        <f t="shared" si="4"/>
        <v>02</v>
      </c>
      <c r="C27" s="71" t="str">
        <f t="shared" si="5"/>
        <v>01</v>
      </c>
      <c r="D27" s="96" t="s">
        <v>211</v>
      </c>
      <c r="E27" s="96" t="s">
        <v>212</v>
      </c>
      <c r="F27" s="104">
        <f t="shared" si="6"/>
        <v>57.68</v>
      </c>
      <c r="G27" s="104">
        <f t="shared" si="0"/>
        <v>57.68</v>
      </c>
      <c r="H27" s="104">
        <v>57.68</v>
      </c>
      <c r="I27" s="104"/>
      <c r="J27" s="104"/>
      <c r="K27" s="104"/>
      <c r="L27" s="104"/>
      <c r="M27" s="104"/>
      <c r="N27" s="104"/>
      <c r="O27" s="104"/>
      <c r="P27" s="104"/>
      <c r="Q27" s="104"/>
      <c r="R27" s="104"/>
      <c r="S27" s="104"/>
      <c r="T27" s="104"/>
      <c r="U27" s="10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B40" sqref="B40"/>
    </sheetView>
  </sheetViews>
  <sheetFormatPr defaultColWidth="10"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41"/>
      <c r="D1" s="109" t="s">
        <v>241</v>
      </c>
    </row>
    <row r="2" ht="31.95" customHeight="1" spans="1:4">
      <c r="A2" s="19" t="s">
        <v>12</v>
      </c>
      <c r="B2" s="19"/>
      <c r="C2" s="19"/>
      <c r="D2" s="19"/>
    </row>
    <row r="3" ht="18.9" customHeight="1" spans="1:5">
      <c r="A3" s="22" t="s">
        <v>34</v>
      </c>
      <c r="B3" s="22"/>
      <c r="C3" s="22"/>
      <c r="D3" s="40" t="s">
        <v>35</v>
      </c>
      <c r="E3" s="41"/>
    </row>
    <row r="4" ht="20.25" customHeight="1" spans="1:5">
      <c r="A4" s="23" t="s">
        <v>36</v>
      </c>
      <c r="B4" s="23"/>
      <c r="C4" s="23" t="s">
        <v>37</v>
      </c>
      <c r="D4" s="23"/>
      <c r="E4" s="110"/>
    </row>
    <row r="5" ht="20.25" customHeight="1" spans="1:5">
      <c r="A5" s="23" t="s">
        <v>38</v>
      </c>
      <c r="B5" s="23" t="s">
        <v>39</v>
      </c>
      <c r="C5" s="23" t="s">
        <v>38</v>
      </c>
      <c r="D5" s="23" t="s">
        <v>39</v>
      </c>
      <c r="E5" s="110"/>
    </row>
    <row r="6" ht="20.25" customHeight="1" spans="1:5">
      <c r="A6" s="45" t="s">
        <v>242</v>
      </c>
      <c r="B6" s="44">
        <v>1342.55</v>
      </c>
      <c r="C6" s="45" t="s">
        <v>243</v>
      </c>
      <c r="D6" s="44">
        <v>1342.55</v>
      </c>
      <c r="E6" s="111"/>
    </row>
    <row r="7" ht="20.25" customHeight="1" spans="1:5">
      <c r="A7" s="38" t="s">
        <v>244</v>
      </c>
      <c r="B7" s="37">
        <v>1342.55</v>
      </c>
      <c r="C7" s="38" t="s">
        <v>44</v>
      </c>
      <c r="D7" s="37">
        <v>1027.73</v>
      </c>
      <c r="E7" s="111"/>
    </row>
    <row r="8" ht="20.25" customHeight="1" spans="1:5">
      <c r="A8" s="38" t="s">
        <v>245</v>
      </c>
      <c r="B8" s="37">
        <v>1342.55</v>
      </c>
      <c r="C8" s="38" t="s">
        <v>48</v>
      </c>
      <c r="D8" s="37"/>
      <c r="E8" s="111"/>
    </row>
    <row r="9" ht="31.05" customHeight="1" spans="1:5">
      <c r="A9" s="38" t="s">
        <v>51</v>
      </c>
      <c r="B9" s="37"/>
      <c r="C9" s="38" t="s">
        <v>52</v>
      </c>
      <c r="D9" s="37"/>
      <c r="E9" s="111"/>
    </row>
    <row r="10" ht="20.25" customHeight="1" spans="1:5">
      <c r="A10" s="38" t="s">
        <v>246</v>
      </c>
      <c r="B10" s="37"/>
      <c r="C10" s="38" t="s">
        <v>56</v>
      </c>
      <c r="D10" s="37"/>
      <c r="E10" s="111"/>
    </row>
    <row r="11" ht="20.25" customHeight="1" spans="1:5">
      <c r="A11" s="38" t="s">
        <v>247</v>
      </c>
      <c r="B11" s="37"/>
      <c r="C11" s="38" t="s">
        <v>60</v>
      </c>
      <c r="D11" s="37"/>
      <c r="E11" s="111"/>
    </row>
    <row r="12" ht="20.25" customHeight="1" spans="1:5">
      <c r="A12" s="38" t="s">
        <v>248</v>
      </c>
      <c r="B12" s="37"/>
      <c r="C12" s="38" t="s">
        <v>64</v>
      </c>
      <c r="D12" s="37"/>
      <c r="E12" s="111"/>
    </row>
    <row r="13" ht="20.25" customHeight="1" spans="1:5">
      <c r="A13" s="45" t="s">
        <v>249</v>
      </c>
      <c r="B13" s="44"/>
      <c r="C13" s="38" t="s">
        <v>68</v>
      </c>
      <c r="D13" s="44"/>
      <c r="E13" s="111"/>
    </row>
    <row r="14" ht="20.25" customHeight="1" spans="1:5">
      <c r="A14" s="38" t="s">
        <v>244</v>
      </c>
      <c r="B14" s="37"/>
      <c r="C14" s="38" t="s">
        <v>72</v>
      </c>
      <c r="D14" s="37">
        <v>226.98</v>
      </c>
      <c r="E14" s="111"/>
    </row>
    <row r="15" ht="20.25" customHeight="1" spans="1:5">
      <c r="A15" s="38" t="s">
        <v>246</v>
      </c>
      <c r="B15" s="37"/>
      <c r="C15" s="38" t="s">
        <v>76</v>
      </c>
      <c r="D15" s="37"/>
      <c r="E15" s="111"/>
    </row>
    <row r="16" ht="20.25" customHeight="1" spans="1:5">
      <c r="A16" s="38" t="s">
        <v>247</v>
      </c>
      <c r="B16" s="37"/>
      <c r="C16" s="38" t="s">
        <v>80</v>
      </c>
      <c r="D16" s="37">
        <v>30.16</v>
      </c>
      <c r="E16" s="111"/>
    </row>
    <row r="17" ht="20.25" customHeight="1" spans="1:5">
      <c r="A17" s="38" t="s">
        <v>248</v>
      </c>
      <c r="B17" s="37"/>
      <c r="C17" s="38" t="s">
        <v>84</v>
      </c>
      <c r="D17" s="37"/>
      <c r="E17" s="111"/>
    </row>
    <row r="18" ht="20.25" customHeight="1" spans="1:5">
      <c r="A18" s="38"/>
      <c r="B18" s="37"/>
      <c r="C18" s="38" t="s">
        <v>88</v>
      </c>
      <c r="D18" s="37"/>
      <c r="E18" s="111"/>
    </row>
    <row r="19" ht="20.25" customHeight="1" spans="1:5">
      <c r="A19" s="38"/>
      <c r="B19" s="38"/>
      <c r="C19" s="38" t="s">
        <v>92</v>
      </c>
      <c r="D19" s="38"/>
      <c r="E19" s="111"/>
    </row>
    <row r="20" ht="20.25" customHeight="1" spans="1:5">
      <c r="A20" s="38"/>
      <c r="B20" s="38"/>
      <c r="C20" s="38" t="s">
        <v>96</v>
      </c>
      <c r="D20" s="38"/>
      <c r="E20" s="111"/>
    </row>
    <row r="21" ht="20.25" customHeight="1" spans="1:5">
      <c r="A21" s="38"/>
      <c r="B21" s="38"/>
      <c r="C21" s="38" t="s">
        <v>100</v>
      </c>
      <c r="D21" s="38"/>
      <c r="E21" s="111"/>
    </row>
    <row r="22" ht="20.25" customHeight="1" spans="1:5">
      <c r="A22" s="38"/>
      <c r="B22" s="38"/>
      <c r="C22" s="38" t="s">
        <v>103</v>
      </c>
      <c r="D22" s="38"/>
      <c r="E22" s="111"/>
    </row>
    <row r="23" ht="20.25" customHeight="1" spans="1:5">
      <c r="A23" s="38"/>
      <c r="B23" s="38"/>
      <c r="C23" s="38" t="s">
        <v>106</v>
      </c>
      <c r="D23" s="38"/>
      <c r="E23" s="111"/>
    </row>
    <row r="24" ht="20.25" customHeight="1" spans="1:5">
      <c r="A24" s="38"/>
      <c r="B24" s="38"/>
      <c r="C24" s="38" t="s">
        <v>108</v>
      </c>
      <c r="D24" s="38"/>
      <c r="E24" s="111"/>
    </row>
    <row r="25" ht="20.25" customHeight="1" spans="1:5">
      <c r="A25" s="38"/>
      <c r="B25" s="38"/>
      <c r="C25" s="38" t="s">
        <v>110</v>
      </c>
      <c r="D25" s="38"/>
      <c r="E25" s="111"/>
    </row>
    <row r="26" ht="20.25" customHeight="1" spans="1:5">
      <c r="A26" s="38"/>
      <c r="B26" s="38"/>
      <c r="C26" s="38" t="s">
        <v>112</v>
      </c>
      <c r="D26" s="38">
        <v>57.68</v>
      </c>
      <c r="E26" s="111"/>
    </row>
    <row r="27" ht="20.25" customHeight="1" spans="1:5">
      <c r="A27" s="38"/>
      <c r="B27" s="38"/>
      <c r="C27" s="38" t="s">
        <v>114</v>
      </c>
      <c r="D27" s="38"/>
      <c r="E27" s="111"/>
    </row>
    <row r="28" ht="20.25" customHeight="1" spans="1:5">
      <c r="A28" s="38"/>
      <c r="B28" s="38"/>
      <c r="C28" s="38" t="s">
        <v>116</v>
      </c>
      <c r="D28" s="38"/>
      <c r="E28" s="111"/>
    </row>
    <row r="29" ht="20.25" customHeight="1" spans="1:5">
      <c r="A29" s="38"/>
      <c r="B29" s="38"/>
      <c r="C29" s="38" t="s">
        <v>118</v>
      </c>
      <c r="D29" s="38"/>
      <c r="E29" s="111"/>
    </row>
    <row r="30" ht="20.25" customHeight="1" spans="1:5">
      <c r="A30" s="38"/>
      <c r="B30" s="38"/>
      <c r="C30" s="38" t="s">
        <v>120</v>
      </c>
      <c r="D30" s="38"/>
      <c r="E30" s="111"/>
    </row>
    <row r="31" ht="20.25" customHeight="1" spans="1:5">
      <c r="A31" s="38"/>
      <c r="B31" s="38"/>
      <c r="C31" s="38" t="s">
        <v>122</v>
      </c>
      <c r="D31" s="38"/>
      <c r="E31" s="111"/>
    </row>
    <row r="32" ht="20.25" customHeight="1" spans="1:5">
      <c r="A32" s="38"/>
      <c r="B32" s="38"/>
      <c r="C32" s="38" t="s">
        <v>124</v>
      </c>
      <c r="D32" s="38"/>
      <c r="E32" s="111"/>
    </row>
    <row r="33" ht="20.25" customHeight="1" spans="1:5">
      <c r="A33" s="38"/>
      <c r="B33" s="38"/>
      <c r="C33" s="38" t="s">
        <v>126</v>
      </c>
      <c r="D33" s="38"/>
      <c r="E33" s="111"/>
    </row>
    <row r="34" ht="20.25" customHeight="1" spans="1:5">
      <c r="A34" s="38"/>
      <c r="B34" s="38"/>
      <c r="C34" s="38" t="s">
        <v>127</v>
      </c>
      <c r="D34" s="38"/>
      <c r="E34" s="111"/>
    </row>
    <row r="35" ht="20.25" customHeight="1" spans="1:5">
      <c r="A35" s="38"/>
      <c r="B35" s="38"/>
      <c r="C35" s="38" t="s">
        <v>128</v>
      </c>
      <c r="D35" s="38"/>
      <c r="E35" s="111"/>
    </row>
    <row r="36" ht="20.25" customHeight="1" spans="1:5">
      <c r="A36" s="38"/>
      <c r="B36" s="38"/>
      <c r="C36" s="38" t="s">
        <v>129</v>
      </c>
      <c r="D36" s="38"/>
      <c r="E36" s="111"/>
    </row>
    <row r="37" ht="20.25" customHeight="1" spans="1:5">
      <c r="A37" s="38"/>
      <c r="B37" s="38"/>
      <c r="C37" s="38"/>
      <c r="D37" s="38"/>
      <c r="E37" s="111"/>
    </row>
    <row r="38" ht="20.25" customHeight="1" spans="1:5">
      <c r="A38" s="45"/>
      <c r="B38" s="45"/>
      <c r="C38" s="45" t="s">
        <v>250</v>
      </c>
      <c r="D38" s="45"/>
      <c r="E38" s="112"/>
    </row>
    <row r="39" ht="20.25" customHeight="1" spans="1:5">
      <c r="A39" s="45"/>
      <c r="B39" s="45"/>
      <c r="C39" s="45"/>
      <c r="D39" s="45"/>
      <c r="E39" s="112"/>
    </row>
    <row r="40" ht="20.25" customHeight="1" spans="1:5">
      <c r="A40" s="25" t="s">
        <v>251</v>
      </c>
      <c r="B40" s="44">
        <v>1342.55</v>
      </c>
      <c r="C40" s="25" t="s">
        <v>252</v>
      </c>
      <c r="D40" s="44">
        <v>1342.55</v>
      </c>
      <c r="E40" s="11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45" zoomScaleNormal="145" topLeftCell="A4" workbookViewId="0">
      <selection activeCell="M12" sqref="M12"/>
    </sheetView>
  </sheetViews>
  <sheetFormatPr defaultColWidth="10" defaultRowHeight="13.5"/>
  <cols>
    <col min="1" max="2" width="4.88333333333333" customWidth="1"/>
    <col min="3" max="3" width="6" customWidth="1"/>
    <col min="4" max="4" width="9" customWidth="1"/>
    <col min="5" max="6" width="16.4416666666667" customWidth="1"/>
    <col min="7" max="7" width="11.5583333333333" customWidth="1"/>
    <col min="8" max="9" width="10.375" customWidth="1"/>
    <col min="10" max="10" width="11.4416666666667" customWidth="1"/>
    <col min="11" max="11" width="10.375" customWidth="1"/>
    <col min="12" max="12" width="9.775" customWidth="1"/>
  </cols>
  <sheetData>
    <row r="1" ht="16.35" customHeight="1" spans="1:11">
      <c r="A1" s="41"/>
      <c r="D1" s="41"/>
      <c r="K1" s="109" t="s">
        <v>253</v>
      </c>
    </row>
    <row r="2" ht="43.05" customHeight="1" spans="1:11">
      <c r="A2" s="19" t="s">
        <v>13</v>
      </c>
      <c r="B2" s="19"/>
      <c r="C2" s="19"/>
      <c r="D2" s="19"/>
      <c r="E2" s="19"/>
      <c r="F2" s="19"/>
      <c r="G2" s="19"/>
      <c r="H2" s="19"/>
      <c r="I2" s="19"/>
      <c r="J2" s="19"/>
      <c r="K2" s="19"/>
    </row>
    <row r="3" ht="24.15" customHeight="1" spans="1:11">
      <c r="A3" s="22" t="s">
        <v>34</v>
      </c>
      <c r="B3" s="22"/>
      <c r="C3" s="22"/>
      <c r="D3" s="22"/>
      <c r="E3" s="22"/>
      <c r="F3" s="22"/>
      <c r="G3" s="22"/>
      <c r="H3" s="22"/>
      <c r="I3" s="22"/>
      <c r="J3" s="40" t="s">
        <v>35</v>
      </c>
      <c r="K3" s="40"/>
    </row>
    <row r="4" ht="25.05" customHeight="1" spans="1:11">
      <c r="A4" s="23" t="s">
        <v>160</v>
      </c>
      <c r="B4" s="23"/>
      <c r="C4" s="23"/>
      <c r="D4" s="23" t="s">
        <v>161</v>
      </c>
      <c r="E4" s="23" t="s">
        <v>162</v>
      </c>
      <c r="F4" s="23" t="s">
        <v>139</v>
      </c>
      <c r="G4" s="23" t="s">
        <v>163</v>
      </c>
      <c r="H4" s="23"/>
      <c r="I4" s="23"/>
      <c r="J4" s="23"/>
      <c r="K4" s="23" t="s">
        <v>164</v>
      </c>
    </row>
    <row r="5" ht="20.7" customHeight="1" spans="1:11">
      <c r="A5" s="23"/>
      <c r="B5" s="23"/>
      <c r="C5" s="23"/>
      <c r="D5" s="23"/>
      <c r="E5" s="23"/>
      <c r="F5" s="23"/>
      <c r="G5" s="23" t="s">
        <v>141</v>
      </c>
      <c r="H5" s="23" t="s">
        <v>254</v>
      </c>
      <c r="I5" s="23"/>
      <c r="J5" s="23" t="s">
        <v>255</v>
      </c>
      <c r="K5" s="23"/>
    </row>
    <row r="6" ht="28.5" customHeight="1" spans="1:11">
      <c r="A6" s="23" t="s">
        <v>168</v>
      </c>
      <c r="B6" s="23" t="s">
        <v>169</v>
      </c>
      <c r="C6" s="23" t="s">
        <v>170</v>
      </c>
      <c r="D6" s="23"/>
      <c r="E6" s="23"/>
      <c r="F6" s="23"/>
      <c r="G6" s="23"/>
      <c r="H6" s="23" t="s">
        <v>233</v>
      </c>
      <c r="I6" s="23" t="s">
        <v>225</v>
      </c>
      <c r="J6" s="23"/>
      <c r="K6" s="23"/>
    </row>
    <row r="7" ht="22.8" customHeight="1" spans="1:11">
      <c r="A7" s="38"/>
      <c r="B7" s="38"/>
      <c r="C7" s="38"/>
      <c r="D7" s="45"/>
      <c r="E7" s="45" t="s">
        <v>139</v>
      </c>
      <c r="F7" s="44">
        <f>SUM(G7,K7)</f>
        <v>1342.55</v>
      </c>
      <c r="G7" s="44">
        <f>SUM(H7:J7)</f>
        <v>1014.55</v>
      </c>
      <c r="H7" s="44">
        <f>'8一般公共预算基本支出表'!G7</f>
        <v>788.72</v>
      </c>
      <c r="I7" s="44">
        <f>'8一般公共预算基本支出表'!H7</f>
        <v>143.03</v>
      </c>
      <c r="J7" s="44">
        <f>'8一般公共预算基本支出表'!I7</f>
        <v>82.8</v>
      </c>
      <c r="K7" s="44">
        <v>328</v>
      </c>
    </row>
    <row r="8" ht="22.8" customHeight="1" spans="1:11">
      <c r="A8" s="38"/>
      <c r="B8" s="38"/>
      <c r="C8" s="38"/>
      <c r="D8" s="43">
        <v>100</v>
      </c>
      <c r="E8" s="43" t="s">
        <v>3</v>
      </c>
      <c r="F8" s="44">
        <f t="shared" ref="F8:K8" si="0">F7</f>
        <v>1342.55</v>
      </c>
      <c r="G8" s="44">
        <f t="shared" si="0"/>
        <v>1014.55</v>
      </c>
      <c r="H8" s="44">
        <f t="shared" si="0"/>
        <v>788.72</v>
      </c>
      <c r="I8" s="44">
        <f t="shared" si="0"/>
        <v>143.03</v>
      </c>
      <c r="J8" s="44">
        <f t="shared" si="0"/>
        <v>82.8</v>
      </c>
      <c r="K8" s="44">
        <f t="shared" si="0"/>
        <v>328</v>
      </c>
    </row>
    <row r="9" ht="22.8" customHeight="1" spans="1:11">
      <c r="A9" s="38"/>
      <c r="B9" s="38"/>
      <c r="C9" s="38"/>
      <c r="D9" s="68" t="s">
        <v>157</v>
      </c>
      <c r="E9" s="68" t="s">
        <v>158</v>
      </c>
      <c r="F9" s="44">
        <f t="shared" ref="F9:K9" si="1">F8</f>
        <v>1342.55</v>
      </c>
      <c r="G9" s="44">
        <f t="shared" si="1"/>
        <v>1014.55</v>
      </c>
      <c r="H9" s="44">
        <f t="shared" si="1"/>
        <v>788.72</v>
      </c>
      <c r="I9" s="44">
        <f t="shared" si="1"/>
        <v>143.03</v>
      </c>
      <c r="J9" s="44">
        <f t="shared" si="1"/>
        <v>82.8</v>
      </c>
      <c r="K9" s="44">
        <f t="shared" si="1"/>
        <v>328</v>
      </c>
    </row>
    <row r="10" ht="23" customHeight="1" spans="1:11">
      <c r="A10" s="76" t="str">
        <f>LEFT(D10,3)</f>
        <v>201</v>
      </c>
      <c r="B10" s="76" t="str">
        <f>IF(LEN(D10)&gt;=5,MID(D10,4,2),"")</f>
        <v/>
      </c>
      <c r="C10" s="76" t="str">
        <f>IF(LEN(D10)=7,RIGHT(D10,2),"")</f>
        <v/>
      </c>
      <c r="D10" s="92" t="s">
        <v>171</v>
      </c>
      <c r="E10" s="92" t="s">
        <v>173</v>
      </c>
      <c r="F10" s="103">
        <f>SUM(G10,K10)</f>
        <v>1027.73</v>
      </c>
      <c r="G10" s="103">
        <f>SUM(H10:J10)</f>
        <v>699.73</v>
      </c>
      <c r="H10" s="103">
        <v>616.93</v>
      </c>
      <c r="I10" s="103"/>
      <c r="J10" s="103">
        <v>82.8</v>
      </c>
      <c r="K10" s="103">
        <v>328</v>
      </c>
    </row>
    <row r="11" ht="23" customHeight="1" spans="1:11">
      <c r="A11" s="76" t="str">
        <f>LEFT(D11,3)</f>
        <v>201</v>
      </c>
      <c r="B11" s="76" t="str">
        <f>IF(LEN(D11)&gt;=5,MID(D11,4,2),"")</f>
        <v>01</v>
      </c>
      <c r="C11" s="76" t="str">
        <f>IF(LEN(D11)=7,RIGHT(D11,2),"")</f>
        <v/>
      </c>
      <c r="D11" s="92" t="s">
        <v>175</v>
      </c>
      <c r="E11" s="92" t="s">
        <v>176</v>
      </c>
      <c r="F11" s="103">
        <f>SUM(G11,K11)</f>
        <v>1027.73</v>
      </c>
      <c r="G11" s="103">
        <f>SUM(H11:J11)</f>
        <v>699.73</v>
      </c>
      <c r="H11" s="103">
        <v>616.93</v>
      </c>
      <c r="I11" s="103"/>
      <c r="J11" s="103">
        <v>82.8</v>
      </c>
      <c r="K11" s="103">
        <v>328</v>
      </c>
    </row>
    <row r="12" ht="23" customHeight="1" spans="1:11">
      <c r="A12" s="71" t="str">
        <f>LEFT(D12,3)</f>
        <v>201</v>
      </c>
      <c r="B12" s="71" t="str">
        <f>IF(LEN(D12)&gt;=5,MID(D12,4,2),"")</f>
        <v>01</v>
      </c>
      <c r="C12" s="71" t="str">
        <f>IF(LEN(D12)=7,RIGHT(D12,2),"")</f>
        <v>04</v>
      </c>
      <c r="D12" s="98" t="s">
        <v>178</v>
      </c>
      <c r="E12" s="96" t="s">
        <v>179</v>
      </c>
      <c r="F12" s="104">
        <f>SUM(G12,K12)</f>
        <v>793.73</v>
      </c>
      <c r="G12" s="104">
        <f>SUM(H12:J12)</f>
        <v>699.73</v>
      </c>
      <c r="H12" s="105">
        <v>616.93</v>
      </c>
      <c r="I12" s="105"/>
      <c r="J12" s="104">
        <v>82.8</v>
      </c>
      <c r="K12" s="104">
        <v>94</v>
      </c>
    </row>
    <row r="13" ht="23" customHeight="1" spans="1:11">
      <c r="A13" s="71" t="str">
        <f>LEFT(D13,3)</f>
        <v>201</v>
      </c>
      <c r="B13" s="71" t="str">
        <f>IF(LEN(D13)&gt;=5,MID(D13,4,2),"")</f>
        <v>01</v>
      </c>
      <c r="C13" s="71" t="str">
        <f>IF(LEN(D13)=7,RIGHT(D13,2),"")</f>
        <v>02</v>
      </c>
      <c r="D13" s="98" t="s">
        <v>181</v>
      </c>
      <c r="E13" s="96" t="s">
        <v>182</v>
      </c>
      <c r="F13" s="104">
        <f>SUM(G13,K13)</f>
        <v>84</v>
      </c>
      <c r="G13" s="104"/>
      <c r="H13" s="105"/>
      <c r="I13" s="105"/>
      <c r="J13" s="104"/>
      <c r="K13" s="104">
        <v>84</v>
      </c>
    </row>
    <row r="14" ht="23" customHeight="1" spans="1:11">
      <c r="A14" s="71" t="str">
        <f>LEFT(D14,3)</f>
        <v>201</v>
      </c>
      <c r="B14" s="71" t="str">
        <f>IF(LEN(D14)&gt;=5,MID(D14,4,2),"")</f>
        <v>01</v>
      </c>
      <c r="C14" s="71" t="str">
        <f>IF(LEN(D14)=7,RIGHT(D14,2),"")</f>
        <v>04</v>
      </c>
      <c r="D14" s="98" t="s">
        <v>178</v>
      </c>
      <c r="E14" s="96" t="s">
        <v>179</v>
      </c>
      <c r="F14" s="104">
        <f>SUM(G14,K14)</f>
        <v>150</v>
      </c>
      <c r="G14" s="104"/>
      <c r="H14" s="105"/>
      <c r="I14" s="105"/>
      <c r="J14" s="104"/>
      <c r="K14" s="104">
        <v>150</v>
      </c>
    </row>
    <row r="15" ht="23" customHeight="1" spans="1:11">
      <c r="A15" s="76" t="str">
        <f t="shared" ref="A15:A28" si="2">LEFT(D15,3)</f>
        <v>208</v>
      </c>
      <c r="B15" s="76" t="str">
        <f t="shared" ref="B15:B28" si="3">IF(LEN(D15)&gt;=5,MID(D15,4,2),"")</f>
        <v/>
      </c>
      <c r="C15" s="76" t="str">
        <f t="shared" ref="C15:C28" si="4">IF(LEN(D15)=7,RIGHT(D15,2),"")</f>
        <v/>
      </c>
      <c r="D15" s="92" t="s">
        <v>183</v>
      </c>
      <c r="E15" s="92" t="s">
        <v>184</v>
      </c>
      <c r="F15" s="103">
        <f t="shared" ref="F15:F28" si="5">SUM(G15,K15)</f>
        <v>226.98</v>
      </c>
      <c r="G15" s="103">
        <f t="shared" ref="G15:G28" si="6">SUM(H15:J15)</f>
        <v>226.98</v>
      </c>
      <c r="H15" s="103">
        <v>83.95</v>
      </c>
      <c r="I15" s="103">
        <v>143.03</v>
      </c>
      <c r="J15" s="103"/>
      <c r="K15" s="103"/>
    </row>
    <row r="16" ht="23" customHeight="1" spans="1:11">
      <c r="A16" s="76" t="str">
        <f t="shared" si="2"/>
        <v>208</v>
      </c>
      <c r="B16" s="76" t="str">
        <f t="shared" si="3"/>
        <v>05</v>
      </c>
      <c r="C16" s="76" t="str">
        <f t="shared" si="4"/>
        <v/>
      </c>
      <c r="D16" s="92" t="s">
        <v>186</v>
      </c>
      <c r="E16" s="92" t="s">
        <v>187</v>
      </c>
      <c r="F16" s="103">
        <f t="shared" si="5"/>
        <v>219.94</v>
      </c>
      <c r="G16" s="103">
        <f t="shared" si="6"/>
        <v>219.94</v>
      </c>
      <c r="H16" s="103">
        <v>76.91</v>
      </c>
      <c r="I16" s="103">
        <v>143.03</v>
      </c>
      <c r="J16" s="103"/>
      <c r="K16" s="103"/>
    </row>
    <row r="17" ht="23" customHeight="1" spans="1:11">
      <c r="A17" s="71" t="str">
        <f t="shared" si="2"/>
        <v>208</v>
      </c>
      <c r="B17" s="71" t="str">
        <f t="shared" si="3"/>
        <v>05</v>
      </c>
      <c r="C17" s="71" t="str">
        <f t="shared" si="4"/>
        <v>01</v>
      </c>
      <c r="D17" s="98" t="s">
        <v>188</v>
      </c>
      <c r="E17" s="96" t="s">
        <v>189</v>
      </c>
      <c r="F17" s="104">
        <f t="shared" si="5"/>
        <v>143.03</v>
      </c>
      <c r="G17" s="104">
        <f t="shared" si="6"/>
        <v>143.03</v>
      </c>
      <c r="H17" s="105"/>
      <c r="I17" s="105">
        <v>143.03</v>
      </c>
      <c r="J17" s="104"/>
      <c r="K17" s="104"/>
    </row>
    <row r="18" ht="23" customHeight="1" spans="1:11">
      <c r="A18" s="71" t="str">
        <f t="shared" si="2"/>
        <v>208</v>
      </c>
      <c r="B18" s="71" t="str">
        <f t="shared" si="3"/>
        <v>05</v>
      </c>
      <c r="C18" s="71" t="str">
        <f t="shared" si="4"/>
        <v>05</v>
      </c>
      <c r="D18" s="98" t="s">
        <v>190</v>
      </c>
      <c r="E18" s="96" t="s">
        <v>191</v>
      </c>
      <c r="F18" s="104">
        <f t="shared" si="5"/>
        <v>76.91</v>
      </c>
      <c r="G18" s="104">
        <f t="shared" si="6"/>
        <v>76.91</v>
      </c>
      <c r="H18" s="105">
        <v>76.91</v>
      </c>
      <c r="I18" s="105"/>
      <c r="J18" s="104"/>
      <c r="K18" s="104"/>
    </row>
    <row r="19" ht="23" customHeight="1" spans="1:11">
      <c r="A19" s="76" t="str">
        <f t="shared" si="2"/>
        <v>208</v>
      </c>
      <c r="B19" s="76" t="str">
        <f t="shared" si="3"/>
        <v>11</v>
      </c>
      <c r="C19" s="76" t="str">
        <f t="shared" si="4"/>
        <v/>
      </c>
      <c r="D19" s="92" t="s">
        <v>193</v>
      </c>
      <c r="E19" s="92" t="s">
        <v>194</v>
      </c>
      <c r="F19" s="103">
        <f t="shared" si="5"/>
        <v>3.49</v>
      </c>
      <c r="G19" s="103">
        <f t="shared" si="6"/>
        <v>3.49</v>
      </c>
      <c r="H19" s="103">
        <v>3.49</v>
      </c>
      <c r="I19" s="103"/>
      <c r="J19" s="103"/>
      <c r="K19" s="103"/>
    </row>
    <row r="20" ht="23" customHeight="1" spans="1:11">
      <c r="A20" s="71" t="str">
        <f t="shared" si="2"/>
        <v>208</v>
      </c>
      <c r="B20" s="71" t="str">
        <f t="shared" si="3"/>
        <v>11</v>
      </c>
      <c r="C20" s="71" t="str">
        <f t="shared" si="4"/>
        <v>99</v>
      </c>
      <c r="D20" s="98" t="s">
        <v>196</v>
      </c>
      <c r="E20" s="96" t="s">
        <v>197</v>
      </c>
      <c r="F20" s="104">
        <f t="shared" si="5"/>
        <v>3.49</v>
      </c>
      <c r="G20" s="104">
        <f t="shared" si="6"/>
        <v>3.49</v>
      </c>
      <c r="H20" s="105">
        <v>3.49</v>
      </c>
      <c r="I20" s="105"/>
      <c r="J20" s="104"/>
      <c r="K20" s="104"/>
    </row>
    <row r="21" ht="23" customHeight="1" spans="1:11">
      <c r="A21" s="76" t="str">
        <f t="shared" si="2"/>
        <v>208</v>
      </c>
      <c r="B21" s="76" t="str">
        <f t="shared" si="3"/>
        <v>99</v>
      </c>
      <c r="C21" s="76" t="str">
        <f t="shared" si="4"/>
        <v/>
      </c>
      <c r="D21" s="92" t="s">
        <v>198</v>
      </c>
      <c r="E21" s="92" t="s">
        <v>199</v>
      </c>
      <c r="F21" s="103">
        <f t="shared" si="5"/>
        <v>3.55</v>
      </c>
      <c r="G21" s="103">
        <f t="shared" si="6"/>
        <v>3.55</v>
      </c>
      <c r="H21" s="103">
        <v>3.55</v>
      </c>
      <c r="I21" s="103"/>
      <c r="J21" s="103"/>
      <c r="K21" s="103"/>
    </row>
    <row r="22" ht="23" customHeight="1" spans="1:11">
      <c r="A22" s="71" t="str">
        <f t="shared" si="2"/>
        <v>208</v>
      </c>
      <c r="B22" s="71" t="str">
        <f t="shared" si="3"/>
        <v>99</v>
      </c>
      <c r="C22" s="71" t="str">
        <f t="shared" si="4"/>
        <v>99</v>
      </c>
      <c r="D22" s="98" t="s">
        <v>200</v>
      </c>
      <c r="E22" s="96" t="s">
        <v>199</v>
      </c>
      <c r="F22" s="104">
        <f t="shared" si="5"/>
        <v>3.55</v>
      </c>
      <c r="G22" s="104">
        <f t="shared" si="6"/>
        <v>3.55</v>
      </c>
      <c r="H22" s="105">
        <v>3.55</v>
      </c>
      <c r="I22" s="105"/>
      <c r="J22" s="104"/>
      <c r="K22" s="104"/>
    </row>
    <row r="23" ht="23" customHeight="1" spans="1:11">
      <c r="A23" s="76" t="str">
        <f t="shared" si="2"/>
        <v>210</v>
      </c>
      <c r="B23" s="76" t="str">
        <f t="shared" si="3"/>
        <v/>
      </c>
      <c r="C23" s="76" t="str">
        <f t="shared" si="4"/>
        <v/>
      </c>
      <c r="D23" s="92" t="s">
        <v>201</v>
      </c>
      <c r="E23" s="92" t="s">
        <v>202</v>
      </c>
      <c r="F23" s="103">
        <f t="shared" si="5"/>
        <v>30.16</v>
      </c>
      <c r="G23" s="103">
        <f t="shared" si="6"/>
        <v>30.16</v>
      </c>
      <c r="H23" s="103">
        <v>30.16</v>
      </c>
      <c r="I23" s="103"/>
      <c r="J23" s="103"/>
      <c r="K23" s="103"/>
    </row>
    <row r="24" ht="23" customHeight="1" spans="1:11">
      <c r="A24" s="76" t="str">
        <f t="shared" si="2"/>
        <v>210</v>
      </c>
      <c r="B24" s="76" t="str">
        <f t="shared" si="3"/>
        <v>11</v>
      </c>
      <c r="C24" s="76" t="str">
        <f t="shared" si="4"/>
        <v/>
      </c>
      <c r="D24" s="92" t="s">
        <v>203</v>
      </c>
      <c r="E24" s="92" t="s">
        <v>204</v>
      </c>
      <c r="F24" s="103">
        <f t="shared" si="5"/>
        <v>30.16</v>
      </c>
      <c r="G24" s="103">
        <f t="shared" si="6"/>
        <v>30.16</v>
      </c>
      <c r="H24" s="103">
        <v>30.16</v>
      </c>
      <c r="I24" s="103"/>
      <c r="J24" s="103"/>
      <c r="K24" s="103"/>
    </row>
    <row r="25" ht="23" customHeight="1" spans="1:11">
      <c r="A25" s="71" t="str">
        <f t="shared" si="2"/>
        <v>210</v>
      </c>
      <c r="B25" s="71" t="str">
        <f t="shared" si="3"/>
        <v>11</v>
      </c>
      <c r="C25" s="71" t="str">
        <f t="shared" si="4"/>
        <v>01</v>
      </c>
      <c r="D25" s="98" t="s">
        <v>205</v>
      </c>
      <c r="E25" s="96" t="s">
        <v>206</v>
      </c>
      <c r="F25" s="104">
        <f t="shared" si="5"/>
        <v>30.16</v>
      </c>
      <c r="G25" s="104">
        <f t="shared" si="6"/>
        <v>30.16</v>
      </c>
      <c r="H25" s="105">
        <v>30.16</v>
      </c>
      <c r="I25" s="105"/>
      <c r="J25" s="104"/>
      <c r="K25" s="104"/>
    </row>
    <row r="26" ht="23" customHeight="1" spans="1:11">
      <c r="A26" s="76" t="str">
        <f t="shared" si="2"/>
        <v>221</v>
      </c>
      <c r="B26" s="76" t="str">
        <f t="shared" si="3"/>
        <v/>
      </c>
      <c r="C26" s="76" t="str">
        <f t="shared" si="4"/>
        <v/>
      </c>
      <c r="D26" s="95" t="s">
        <v>207</v>
      </c>
      <c r="E26" s="92" t="s">
        <v>208</v>
      </c>
      <c r="F26" s="103">
        <f t="shared" si="5"/>
        <v>57.68</v>
      </c>
      <c r="G26" s="103">
        <f t="shared" si="6"/>
        <v>57.68</v>
      </c>
      <c r="H26" s="106">
        <v>57.68</v>
      </c>
      <c r="I26" s="106"/>
      <c r="J26" s="103"/>
      <c r="K26" s="103"/>
    </row>
    <row r="27" ht="23" customHeight="1" spans="1:11">
      <c r="A27" s="76" t="str">
        <f t="shared" si="2"/>
        <v>221</v>
      </c>
      <c r="B27" s="76" t="str">
        <f t="shared" si="3"/>
        <v>02</v>
      </c>
      <c r="C27" s="76" t="str">
        <f t="shared" si="4"/>
        <v/>
      </c>
      <c r="D27" s="92" t="s">
        <v>209</v>
      </c>
      <c r="E27" s="92" t="s">
        <v>210</v>
      </c>
      <c r="F27" s="103">
        <f t="shared" si="5"/>
        <v>57.68</v>
      </c>
      <c r="G27" s="103">
        <f t="shared" si="6"/>
        <v>57.68</v>
      </c>
      <c r="H27" s="103">
        <v>57.68</v>
      </c>
      <c r="I27" s="103"/>
      <c r="J27" s="103"/>
      <c r="K27" s="103"/>
    </row>
    <row r="28" ht="23" customHeight="1" spans="1:11">
      <c r="A28" s="71" t="str">
        <f t="shared" si="2"/>
        <v>221</v>
      </c>
      <c r="B28" s="71" t="str">
        <f t="shared" si="3"/>
        <v>02</v>
      </c>
      <c r="C28" s="71" t="str">
        <f t="shared" si="4"/>
        <v>01</v>
      </c>
      <c r="D28" s="96" t="s">
        <v>211</v>
      </c>
      <c r="E28" s="96" t="s">
        <v>212</v>
      </c>
      <c r="F28" s="104">
        <f t="shared" si="5"/>
        <v>57.68</v>
      </c>
      <c r="G28" s="104">
        <f t="shared" si="6"/>
        <v>57.68</v>
      </c>
      <c r="H28" s="104">
        <v>57.68</v>
      </c>
      <c r="I28" s="104"/>
      <c r="J28" s="104"/>
      <c r="K28" s="104"/>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Gatling</cp:lastModifiedBy>
  <dcterms:created xsi:type="dcterms:W3CDTF">2022-04-13T06:32:00Z</dcterms:created>
  <dcterms:modified xsi:type="dcterms:W3CDTF">2025-03-17T01:59:28Z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ies>
</file>