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80" windowHeight="8130" tabRatio="719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4" hidden="1">'3支出总表'!$A$8:$K$25</definedName>
    <definedName name="_xlnm._FilterDatabase" localSheetId="5" hidden="1">'4支出分类(政府预算)'!$A$8:$T$25</definedName>
    <definedName name="_xlnm._FilterDatabase" localSheetId="6" hidden="1">'5支出分类（部门预算）'!$A$8:$U$25</definedName>
    <definedName name="_xlnm._FilterDatabase" localSheetId="8" hidden="1">'7一般公共预算支出表'!$A$9:$K$26</definedName>
    <definedName name="_xlnm._FilterDatabase" localSheetId="9" hidden="1">'8一般公共预算基本支出表'!$A$9:$I$25</definedName>
    <definedName name="_xlnm._FilterDatabase" localSheetId="11" hidden="1">'10工资福利(政府预算)'!$A$8:$V$24</definedName>
    <definedName name="_xlnm._FilterDatabase" localSheetId="12" hidden="1">'11工资福利'!$A$8:$V$24</definedName>
    <definedName name="_xlnm._FilterDatabase" localSheetId="27" hidden="1">'26政府采购表'!$A$10:$AD$29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<sst xmlns="http://schemas.openxmlformats.org/spreadsheetml/2006/main" count="1475" uniqueCount="557">
  <si>
    <t>2025年岳阳地区部门预算公开表</t>
  </si>
  <si>
    <t>单位代码：</t>
  </si>
  <si>
    <t>单位名称：</t>
  </si>
  <si>
    <t>中共岳阳市岳阳楼区委社会工作部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</si>
  <si>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</si>
  <si>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</si>
  <si>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</si>
  <si>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</si>
  <si>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</si>
  <si>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</si>
  <si>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</si>
  <si>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</si>
  <si>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</si>
  <si>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</si>
  <si>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</si>
  <si>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</si>
  <si>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</si>
  <si>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</si>
  <si>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</si>
  <si>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</si>
  <si>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</si>
  <si>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</si>
  <si>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</si>
  <si>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</si>
  <si>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</si>
  <si>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</si>
  <si>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</si>
  <si>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</si>
  <si>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</si>
  <si>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</si>
  <si>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</si>
  <si>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</si>
  <si>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</si>
  <si>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</si>
  <si>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单位：106028_中共岳阳市岳阳楼区委社会工作部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</si>
  <si>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</si>
  <si>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</si>
  <si>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</si>
  <si>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</si>
  <si>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</si>
  <si>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</si>
  <si>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</si>
  <si>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</si>
  <si>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</si>
  <si>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</si>
  <si>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</si>
  <si>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</si>
  <si>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</si>
  <si>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</si>
  <si>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</si>
  <si>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</si>
  <si>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</si>
  <si>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</si>
  <si>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</si>
  <si>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</si>
  <si>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</si>
  <si>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</si>
  <si>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</si>
  <si>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</si>
  <si>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</si>
  <si>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</si>
  <si>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</si>
  <si>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</si>
  <si>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</si>
  <si>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</si>
  <si>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</si>
  <si>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</si>
  <si>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</si>
  <si>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</si>
  <si>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</si>
  <si>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</si>
  <si>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</si>
  <si>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</si>
  <si>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</si>
  <si>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</si>
  <si>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</si>
  <si>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</si>
  <si>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</si>
  <si>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</si>
  <si>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</si>
  <si>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</si>
  <si>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</si>
  <si>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</si>
  <si>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</si>
  <si>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</si>
  <si>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</si>
  <si>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</si>
  <si>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</si>
  <si>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</si>
  <si>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</si>
  <si>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</si>
  <si>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</si>
  <si>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</si>
  <si>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</si>
  <si>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</si>
  <si>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</si>
  <si>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</si>
  <si>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</si>
  <si>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</si>
  <si>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</si>
  <si>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</si>
  <si>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</si>
  <si>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</si>
  <si>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</si>
  <si>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</si>
  <si>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</si>
  <si>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</si>
  <si>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</si>
  <si>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</si>
  <si>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</si>
  <si>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</si>
  <si>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</si>
  <si>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</si>
  <si>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</si>
  <si>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</si>
  <si>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</si>
  <si>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</si>
  <si>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</si>
  <si>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</si>
  <si>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</si>
  <si>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</si>
  <si>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</si>
  <si>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</si>
  <si>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</si>
  <si>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</si>
  <si>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</si>
  <si>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</si>
  <si>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</si>
  <si>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</si>
  <si>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</si>
  <si>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</si>
  <si>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</si>
  <si>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</si>
  <si>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</si>
  <si>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</si>
  <si>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</si>
  <si>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</si>
  <si>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</si>
  <si>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</si>
  <si>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</si>
  <si>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</si>
  <si>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</si>
  <si>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</si>
  <si>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</si>
  <si>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</si>
  <si>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</si>
  <si>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</si>
  <si>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</si>
  <si>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</si>
  <si>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</si>
  <si>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</si>
  <si>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</si>
  <si>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</si>
  <si>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</si>
  <si>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</si>
  <si>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</si>
  <si>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</si>
  <si>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中共岳阳市岳阳楼区委员会</t>
  </si>
  <si>
    <t xml:space="preserve">  中共岳阳市岳阳楼区委社会工作部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</si>
  <si>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</si>
  <si>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</si>
  <si>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</si>
  <si>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</si>
  <si>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</si>
  <si>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</si>
  <si>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</si>
  <si>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</si>
  <si>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</si>
  <si>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</si>
  <si>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</si>
  <si>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</si>
  <si>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</si>
  <si>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/>
  </si>
  <si>
    <t>一般公共服务支出</t>
  </si>
  <si>
    <t>39</t>
  </si>
  <si>
    <t>20139</t>
  </si>
  <si>
    <t>社会工作事务</t>
  </si>
  <si>
    <t>01</t>
  </si>
  <si>
    <t>2013901</t>
  </si>
  <si>
    <t>行政运行</t>
  </si>
  <si>
    <t>02</t>
  </si>
  <si>
    <t>2013902</t>
  </si>
  <si>
    <t>一般行政管理事务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</si>
  <si>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</si>
  <si>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</si>
  <si>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</si>
  <si>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</si>
  <si>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</si>
  <si>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</si>
  <si>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</si>
  <si>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</si>
  <si>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</si>
  <si>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</si>
  <si>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</si>
  <si>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</si>
  <si>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</si>
  <si>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</si>
  <si>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</si>
  <si>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</si>
  <si>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</si>
  <si>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</si>
  <si>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</si>
  <si>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</si>
  <si>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</si>
  <si>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</si>
  <si>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</si>
  <si>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</si>
  <si>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</si>
  <si>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</si>
  <si>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</si>
  <si>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</si>
  <si>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</si>
  <si>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</si>
  <si>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</si>
  <si>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</si>
  <si>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</si>
  <si>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</si>
  <si>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</si>
  <si>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</si>
  <si>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</si>
  <si>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</si>
  <si>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</si>
  <si>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</si>
  <si>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</si>
  <si>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</si>
  <si>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</si>
  <si>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</si>
  <si>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</si>
  <si>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</si>
  <si>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</si>
  <si>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</si>
  <si>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</si>
  <si>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</si>
  <si>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</si>
  <si>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</si>
  <si>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</si>
  <si>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</si>
  <si>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</si>
  <si>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</si>
  <si>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</si>
  <si>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</si>
  <si>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</si>
  <si>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</si>
  <si>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</si>
  <si>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</si>
  <si>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</si>
  <si>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</si>
  <si>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</si>
  <si>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</si>
  <si>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</si>
  <si>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</si>
  <si>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</si>
  <si>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</si>
  <si>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</si>
  <si>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</si>
  <si>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</si>
  <si>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</si>
  <si>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</si>
  <si>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</si>
  <si>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</si>
  <si>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</si>
  <si>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</si>
  <si>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</si>
  <si>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</si>
  <si>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</si>
  <si>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</si>
  <si>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</si>
  <si>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</si>
  <si>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</si>
  <si>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</si>
  <si>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</si>
  <si>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</si>
  <si>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</si>
  <si>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</si>
  <si>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</si>
  <si>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30106</t>
  </si>
  <si>
    <t>伙食补助费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</si>
  <si>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</si>
  <si>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</si>
  <si>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</si>
  <si>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</si>
  <si>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</si>
  <si>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</si>
  <si>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</si>
  <si>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</si>
  <si>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</si>
  <si>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</si>
  <si>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</si>
  <si>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</si>
  <si>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</si>
  <si>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</si>
  <si>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</si>
  <si>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</si>
  <si>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</si>
  <si>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</si>
  <si>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</si>
  <si>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</si>
  <si>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</si>
  <si>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</si>
  <si>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</si>
  <si>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</si>
  <si>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</si>
  <si>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</si>
  <si>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</si>
  <si>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</si>
  <si>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</si>
  <si>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</si>
  <si>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注意：本部门未安排一般公共预算对个人和家庭的补助预算，因此该表为空。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</si>
  <si>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</si>
  <si>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</si>
  <si>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</si>
  <si>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</si>
  <si>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</si>
  <si>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</si>
  <si>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</si>
  <si>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</si>
  <si>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</si>
  <si>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</si>
  <si>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</si>
  <si>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</si>
  <si>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</si>
  <si>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</si>
  <si>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</si>
  <si>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</si>
  <si>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</si>
  <si>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</si>
  <si>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</si>
  <si>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</si>
  <si>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</si>
  <si>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</si>
  <si>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</si>
  <si>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</si>
  <si>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</si>
  <si>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</si>
  <si>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</si>
  <si>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</si>
  <si>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</si>
  <si>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</si>
  <si>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</si>
  <si>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</si>
  <si>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</si>
  <si>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</si>
  <si>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</si>
  <si>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</si>
  <si>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</si>
  <si>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</si>
  <si>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</si>
  <si>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</si>
  <si>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</si>
  <si>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</si>
  <si>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</si>
  <si>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</si>
  <si>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</si>
  <si>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</si>
  <si>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</si>
  <si>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注意：本部门未安排一般公共预算“三公”经费，因此该表为空。</t>
  </si>
  <si>
    <t>部门公开表17</t>
  </si>
  <si>
    <t>本年政府性基金预算支出</t>
  </si>
  <si>
    <t>注意：本部门未安排政府性基金预算，因此该表为空。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</si>
  <si>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</si>
  <si>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</si>
  <si>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</si>
  <si>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</si>
  <si>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</si>
  <si>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注意：本部门未安排国有资本经营预算，因此该表为空。</t>
  </si>
  <si>
    <t>部门公开表21</t>
  </si>
  <si>
    <t>本年财政专户管理资金预算支出</t>
  </si>
  <si>
    <t>注意：部门未安排财政专户管理资金预算，因此该表为空。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</si>
  <si>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</si>
  <si>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</si>
  <si>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</si>
  <si>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</si>
  <si>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</si>
  <si>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</si>
  <si>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</si>
  <si>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</si>
  <si>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</si>
  <si>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</si>
  <si>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</si>
  <si>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</si>
  <si>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</si>
  <si>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</si>
  <si>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</si>
  <si>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社会事务管理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</si>
  <si>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</si>
  <si>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</si>
  <si>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</si>
  <si>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</si>
  <si>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</si>
  <si>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</si>
  <si>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</si>
  <si>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</si>
  <si>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</si>
  <si>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</si>
  <si>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</si>
  <si>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</si>
  <si>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</si>
  <si>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</si>
  <si>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在强化组织引领、推动多元共治、夯实基层基础、着力破解难题上下功夫、出实招、见成效，切实提升基层治理的能力和水平，更好促进基层治理。</t>
  </si>
  <si>
    <t>产出指标</t>
  </si>
  <si>
    <t>数量指标</t>
  </si>
  <si>
    <t>社会事务管理工作任务完成率</t>
  </si>
  <si>
    <t>社会事务管理工作日常工作开展情况</t>
  </si>
  <si>
    <t>总分20分，达到目标计划得满分，未达到不得分</t>
  </si>
  <si>
    <t>%</t>
  </si>
  <si>
    <t>≥</t>
  </si>
  <si>
    <t>质量指标</t>
  </si>
  <si>
    <t>经费使用准确率</t>
  </si>
  <si>
    <t>专项经费使用准确合理率</t>
  </si>
  <si>
    <t>使用合理达到100%得满分，每降低1%扣1分，直到不得分</t>
  </si>
  <si>
    <t>时效指标</t>
  </si>
  <si>
    <t>工作完成时间</t>
  </si>
  <si>
    <t>及时</t>
  </si>
  <si>
    <t>专项经费支出安排时间</t>
  </si>
  <si>
    <t>按时完成则得满分，少一个百分点扣2分</t>
  </si>
  <si>
    <t>定性</t>
  </si>
  <si>
    <t>效益指标</t>
  </si>
  <si>
    <t>经济效益指标</t>
  </si>
  <si>
    <t>社会效益指标</t>
  </si>
  <si>
    <t>推动社会事务管理有序发展</t>
  </si>
  <si>
    <t>提升</t>
  </si>
  <si>
    <t>社会事务管理运转经费应保尽保</t>
  </si>
  <si>
    <t>按工作进度保障完成则得15分，保障率降低1%则扣1分</t>
  </si>
  <si>
    <t>生态效益指标</t>
  </si>
  <si>
    <t>可持续影响指标</t>
  </si>
  <si>
    <t>满意度指标</t>
  </si>
  <si>
    <t>服务对象满意度指标</t>
  </si>
  <si>
    <t>服务对象满意度</t>
  </si>
  <si>
    <t>总分10分，满意度大于等于95%得满分，每降低5%，扣1分</t>
  </si>
  <si>
    <t>成本指标</t>
  </si>
  <si>
    <t>经济成本指标</t>
  </si>
  <si>
    <t>预算执行控制数</t>
  </si>
  <si>
    <t>社会事务管理总成本控制情况</t>
  </si>
  <si>
    <t>总分20分，不超过预算得满分，超过1万元扣1分</t>
  </si>
  <si>
    <t>万元</t>
  </si>
  <si>
    <t>≤</t>
  </si>
  <si>
    <t>社会成本指标</t>
  </si>
  <si>
    <t>生态环境成本指标</t>
  </si>
  <si>
    <t>全年工作按目标量完成</t>
  </si>
  <si>
    <t>总分25分，达到目标计划得满分，未达到不得分</t>
  </si>
  <si>
    <t>社会事务管理专项补助控制情况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</si>
  <si>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</si>
  <si>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</si>
  <si>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</si>
  <si>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</si>
  <si>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</si>
  <si>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</si>
  <si>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</si>
  <si>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</si>
  <si>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</si>
  <si>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</si>
  <si>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</si>
  <si>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遵循政治立部、制度建部、学习强部、从严治部、作风兴部的要求，围绕“强基固本、整体推进、担当作为、创先争优”的工作思路开展工作。</t>
  </si>
  <si>
    <t>社工部全年工作按目标量完成</t>
  </si>
  <si>
    <t>该指标主要考核社工部日常工作任务完成率</t>
  </si>
  <si>
    <t>按年初计划目标量，100%完成得满分，每少1%扣1分</t>
  </si>
  <si>
    <t>公用支出合理使用率</t>
  </si>
  <si>
    <t>经费使用准确合理率</t>
  </si>
  <si>
    <t>公用支出使用合理达到100%得满分，每降低1%扣1分，直到不得分</t>
  </si>
  <si>
    <t>按需安排</t>
  </si>
  <si>
    <t>该指标主要考核公用运转经费支出安排时间</t>
  </si>
  <si>
    <t>按时按需完成则得满分，少一个百分点扣2分</t>
  </si>
  <si>
    <t>保障单位正常运转</t>
  </si>
  <si>
    <t>应保尽保</t>
  </si>
  <si>
    <t>该指标主要考核公用运转经费应保尽保</t>
  </si>
  <si>
    <t>按工作正常运转保障程度，完成则得20分，保障率降低1%则扣1分</t>
  </si>
  <si>
    <t>预算总成本执行控制</t>
  </si>
  <si>
    <t>该指标主要考核总成本控制情况</t>
  </si>
  <si>
    <t>总分15分，不超过预算得满分，每超过0.5万扣1分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</si>
  <si>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</si>
  <si>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</si>
  <si>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</si>
  <si>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</si>
  <si>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</si>
  <si>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</si>
  <si>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</si>
  <si>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</si>
  <si>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</si>
  <si>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</si>
  <si>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</si>
  <si>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</si>
  <si>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</si>
  <si>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</si>
  <si>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</si>
  <si>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</si>
  <si>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</si>
  <si>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</si>
  <si>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</si>
  <si>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</si>
  <si>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</si>
  <si>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</si>
  <si>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</si>
  <si>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</si>
  <si>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</si>
  <si>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</si>
  <si>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</si>
  <si>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</si>
  <si>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</si>
  <si>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</si>
  <si>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</si>
  <si>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</si>
  <si>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</si>
  <si>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</si>
  <si>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</si>
  <si>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</si>
  <si>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</si>
  <si>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</si>
  <si>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复印纸</t>
  </si>
  <si>
    <t>A05040101</t>
  </si>
  <si>
    <t>2025.1.1</t>
  </si>
  <si>
    <t>2025.12.31</t>
  </si>
  <si>
    <t>箱</t>
  </si>
  <si>
    <t>茶叶</t>
  </si>
  <si>
    <t>A07031301</t>
  </si>
  <si>
    <t>斤</t>
  </si>
  <si>
    <t>台式计算机</t>
  </si>
  <si>
    <t>A02010105</t>
  </si>
  <si>
    <t>台</t>
  </si>
  <si>
    <t>空调机</t>
  </si>
  <si>
    <t>A02061804</t>
  </si>
  <si>
    <t>风扇</t>
  </si>
  <si>
    <t>A02061802</t>
  </si>
  <si>
    <t>碎纸机</t>
  </si>
  <si>
    <t>A02021301</t>
  </si>
  <si>
    <t>个</t>
  </si>
  <si>
    <t>办公用品</t>
  </si>
  <si>
    <t>A05040000</t>
  </si>
  <si>
    <t>批</t>
  </si>
  <si>
    <t>柜类</t>
  </si>
  <si>
    <t>A05010500</t>
  </si>
  <si>
    <t>2</t>
  </si>
  <si>
    <t>硒鼓、粉盒</t>
  </si>
  <si>
    <t>A05040200</t>
  </si>
  <si>
    <t>鼓粉盒</t>
  </si>
  <si>
    <t>A05040201</t>
  </si>
  <si>
    <t>喷墨盒</t>
  </si>
  <si>
    <t>A05040203</t>
  </si>
  <si>
    <t>农副食品，动、植物油制品</t>
  </si>
  <si>
    <t>A07060100</t>
  </si>
  <si>
    <t>壶</t>
  </si>
  <si>
    <t>卫生用纸制品</t>
  </si>
  <si>
    <t>A05040501</t>
  </si>
  <si>
    <t>食堂餐具</t>
  </si>
  <si>
    <t>A05020112</t>
  </si>
  <si>
    <t>服务类</t>
  </si>
  <si>
    <t>其他印刷服务</t>
  </si>
  <si>
    <t>C23090199</t>
  </si>
  <si>
    <t>次</t>
  </si>
  <si>
    <t>硬件运维服务</t>
  </si>
  <si>
    <t>C16070200</t>
  </si>
  <si>
    <t>广告宣传服务</t>
  </si>
  <si>
    <t>C23150000</t>
  </si>
  <si>
    <t>5</t>
  </si>
  <si>
    <t>软件运维服务</t>
  </si>
  <si>
    <t>C16070300</t>
  </si>
  <si>
    <t>财务报表编制服务</t>
  </si>
  <si>
    <t>C23020100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</si>
</sst>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等线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14" fillId="0" borderId="4" xfId="1" applyFont="1" applyBorder="1" applyAlignment="1">
      <alignment horizontal="center" vertical="center" wrapText="1"/>
    </xf>
    <xf numFmtId="43" fontId="13" fillId="0" borderId="5" xfId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43" fontId="14" fillId="0" borderId="5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0" borderId="0" xfId="0" applyFo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6" fillId="0" borderId="10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2" fillId="0" borderId="11" xfId="51" applyFont="1" applyBorder="1" applyAlignment="1">
      <alignment horizontal="center" vertical="center" wrapText="1"/>
    </xf>
    <xf numFmtId="0" fontId="12" fillId="0" borderId="12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 wrapText="1"/>
    </xf>
    <xf numFmtId="0" fontId="12" fillId="0" borderId="13" xfId="51" applyFont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43" fontId="13" fillId="0" borderId="1" xfId="53" applyFont="1" applyBorder="1" applyAlignment="1">
      <alignment vertical="center" wrapText="1"/>
    </xf>
    <xf numFmtId="0" fontId="13" fillId="0" borderId="1" xfId="51" applyFont="1" applyBorder="1" applyAlignment="1">
      <alignment horizontal="left" vertical="center" wrapText="1"/>
    </xf>
    <xf numFmtId="0" fontId="13" fillId="2" borderId="1" xfId="51" applyFont="1" applyFill="1" applyBorder="1" applyAlignment="1">
      <alignment horizontal="left" vertical="center" wrapText="1"/>
    </xf>
    <xf numFmtId="0" fontId="14" fillId="0" borderId="1" xfId="51" applyFont="1" applyBorder="1" applyAlignment="1">
      <alignment vertical="center" wrapText="1"/>
    </xf>
    <xf numFmtId="43" fontId="14" fillId="0" borderId="1" xfId="53" applyFont="1" applyBorder="1" applyAlignment="1">
      <alignment vertical="center" wrapText="1"/>
    </xf>
    <xf numFmtId="0" fontId="14" fillId="2" borderId="1" xfId="51" applyFont="1" applyFill="1" applyBorder="1" applyAlignment="1">
      <alignment horizontal="left" vertical="center" wrapText="1"/>
    </xf>
    <xf numFmtId="43" fontId="14" fillId="0" borderId="1" xfId="53" applyFont="1" applyBorder="1" applyAlignment="1">
      <alignment horizontal="right" vertical="center" wrapText="1"/>
    </xf>
    <xf numFmtId="0" fontId="14" fillId="0" borderId="1" xfId="51" applyFont="1" applyFill="1" applyBorder="1" applyAlignment="1">
      <alignment vertical="center" wrapText="1"/>
    </xf>
    <xf numFmtId="0" fontId="16" fillId="0" borderId="0" xfId="51" applyFont="1">
      <alignment vertical="center"/>
    </xf>
    <xf numFmtId="43" fontId="13" fillId="0" borderId="1" xfId="1" applyFont="1" applyBorder="1" applyAlignment="1">
      <alignment vertical="center" wrapText="1"/>
    </xf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4" fillId="0" borderId="0" xfId="51" applyFont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1" applyFont="1" applyBorder="1" applyAlignment="1">
      <alignment vertical="center" wrapText="1"/>
    </xf>
    <xf numFmtId="43" fontId="12" fillId="0" borderId="1" xfId="1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51" applyFont="1" applyFill="1" applyBorder="1" applyAlignment="1">
      <alignment horizontal="left" vertical="center" wrapText="1"/>
    </xf>
    <xf numFmtId="0" fontId="18" fillId="0" borderId="1" xfId="51" applyFont="1" applyBorder="1" applyAlignment="1">
      <alignment vertical="center" wrapText="1"/>
    </xf>
    <xf numFmtId="43" fontId="18" fillId="0" borderId="1" xfId="1" applyFont="1" applyBorder="1" applyAlignment="1">
      <alignment vertical="center" wrapText="1"/>
    </xf>
    <xf numFmtId="0" fontId="12" fillId="2" borderId="1" xfId="5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5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3" fillId="0" borderId="1" xfId="5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9" sqref="C9:D9"/>
    </sheetView>
  </sheetViews>
  <sheetFormatPr defaultColWidth="10" defaultRowHeight="13.5"/>
  <cols>
    <col min="1" max="15" width="9.76666666666667" style="122" customWidth="1"/>
    <col min="16" max="16384" width="10" style="122"/>
  </cols>
  <sheetData>
    <row r="1" s="122" customFormat="1" ht="16.35" customHeight="1" spans="1:1">
      <c r="A1" s="123"/>
    </row>
    <row r="2" s="122" customFormat="1" ht="122.8" customHeight="1" spans="1: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="122" customFormat="1" ht="16.35" customHeight="1"/>
    <row r="4" s="122" customFormat="1" ht="16.35" customHeight="1"/>
    <row r="5" s="122" customFormat="1" ht="16.35" customHeight="1"/>
    <row r="6" s="122" customFormat="1" ht="16.35" customHeight="1"/>
    <row r="7" s="122" customFormat="1" ht="68.4" customHeight="1" spans="3:9">
      <c r="C7" s="125" t="s">
        <v>1</v>
      </c>
      <c r="D7" s="125"/>
      <c r="E7" s="126">
        <v>106028</v>
      </c>
      <c r="F7" s="126"/>
      <c r="G7" s="126"/>
      <c r="H7" s="126"/>
      <c r="I7" s="126"/>
    </row>
    <row r="8" s="122" customFormat="1" ht="68.4" customHeight="1" spans="3:9">
      <c r="C8" s="125" t="s">
        <v>2</v>
      </c>
      <c r="D8" s="125"/>
      <c r="E8" s="126" t="s">
        <v>3</v>
      </c>
      <c r="F8" s="126"/>
      <c r="G8" s="126"/>
      <c r="H8" s="126"/>
      <c r="I8" s="126"/>
    </row>
    <row r="9" s="122" customFormat="1" ht="68.4" customHeight="1" spans="3:8">
      <c r="C9" s="125" t="s">
        <v>4</v>
      </c>
      <c r="D9" s="125"/>
      <c r="E9" s="123"/>
      <c r="F9" s="123"/>
      <c r="G9" s="123"/>
      <c r="H9" s="12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30" zoomScaleNormal="130" workbookViewId="0">
      <pane ySplit="2" topLeftCell="A4" activePane="bottomLeft" state="frozen"/>
      <selection/>
      <selection pane="bottomLeft" activeCell="G11" sqref="G11"/>
    </sheetView>
  </sheetViews>
  <sheetFormatPr defaultColWidth="9.55833333333333" defaultRowHeight="13.5"/>
  <cols>
    <col min="1" max="3" width="4.55833333333333" style="64" customWidth="1"/>
    <col min="4" max="4" width="15.4416666666667" style="64" customWidth="1"/>
    <col min="5" max="5" width="20.5583333333333" style="64" customWidth="1"/>
    <col min="6" max="6" width="13.125" style="64" customWidth="1"/>
    <col min="7" max="8" width="14.375" style="64" customWidth="1"/>
    <col min="9" max="9" width="15.75" style="64" customWidth="1"/>
    <col min="10" max="16384" width="9.55833333333333" style="64"/>
  </cols>
  <sheetData>
    <row r="1" ht="16.35" customHeight="1" spans="1:9">
      <c r="A1" s="65"/>
      <c r="B1" s="65"/>
      <c r="C1" s="65"/>
      <c r="D1" s="65"/>
      <c r="E1" s="65"/>
      <c r="F1" s="65"/>
      <c r="G1" s="65"/>
      <c r="H1" s="65"/>
      <c r="I1" s="66" t="s">
        <v>254</v>
      </c>
    </row>
    <row r="2" ht="43.2" customHeight="1" spans="1:9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71" t="s">
        <v>35</v>
      </c>
    </row>
    <row r="4" ht="19.8" customHeight="1" spans="1:9">
      <c r="A4" s="74" t="s">
        <v>160</v>
      </c>
      <c r="B4" s="74"/>
      <c r="C4" s="74"/>
      <c r="D4" s="74" t="s">
        <v>161</v>
      </c>
      <c r="E4" s="74" t="s">
        <v>162</v>
      </c>
      <c r="F4" s="74" t="s">
        <v>163</v>
      </c>
      <c r="G4" s="74"/>
      <c r="H4" s="74"/>
      <c r="I4" s="74"/>
    </row>
    <row r="5" ht="17.25" customHeight="1" spans="1:9">
      <c r="A5" s="74"/>
      <c r="B5" s="74"/>
      <c r="C5" s="74"/>
      <c r="D5" s="74"/>
      <c r="E5" s="74"/>
      <c r="F5" s="74" t="s">
        <v>139</v>
      </c>
      <c r="G5" s="74" t="s">
        <v>252</v>
      </c>
      <c r="H5" s="74"/>
      <c r="I5" s="74" t="s">
        <v>253</v>
      </c>
    </row>
    <row r="6" ht="24.15" customHeight="1" spans="1:9">
      <c r="A6" s="74" t="s">
        <v>168</v>
      </c>
      <c r="B6" s="74" t="s">
        <v>169</v>
      </c>
      <c r="C6" s="74" t="s">
        <v>170</v>
      </c>
      <c r="D6" s="74"/>
      <c r="E6" s="74"/>
      <c r="F6" s="74"/>
      <c r="G6" s="74" t="s">
        <v>231</v>
      </c>
      <c r="H6" s="74" t="s">
        <v>223</v>
      </c>
      <c r="I6" s="74"/>
    </row>
    <row r="7" ht="22.8" customHeight="1" spans="1:9">
      <c r="A7" s="81"/>
      <c r="B7" s="81"/>
      <c r="C7" s="81"/>
      <c r="D7" s="77"/>
      <c r="E7" s="77" t="s">
        <v>139</v>
      </c>
      <c r="F7" s="87">
        <f>SUM(G7:I7)</f>
        <v>120.18</v>
      </c>
      <c r="G7" s="78">
        <f>'9一般预算基本支出表（按部门经济分类）'!F7</f>
        <v>107.58</v>
      </c>
      <c r="H7" s="78">
        <f>'9一般预算基本支出表（按部门经济分类）'!G7</f>
        <v>0</v>
      </c>
      <c r="I7" s="78">
        <f>'9一般预算基本支出表（按部门经济分类）'!H7</f>
        <v>12.6</v>
      </c>
    </row>
    <row r="8" ht="22.8" customHeight="1" spans="1:9">
      <c r="A8" s="81"/>
      <c r="B8" s="81"/>
      <c r="C8" s="81"/>
      <c r="D8" s="43">
        <v>106</v>
      </c>
      <c r="E8" s="43" t="s">
        <v>157</v>
      </c>
      <c r="F8" s="44">
        <f t="shared" ref="F8:I8" si="0">F7</f>
        <v>120.18</v>
      </c>
      <c r="G8" s="44">
        <f t="shared" si="0"/>
        <v>107.58</v>
      </c>
      <c r="H8" s="44">
        <f t="shared" si="0"/>
        <v>0</v>
      </c>
      <c r="I8" s="44">
        <f t="shared" si="0"/>
        <v>12.6</v>
      </c>
    </row>
    <row r="9" ht="22.8" customHeight="1" spans="1:9">
      <c r="A9" s="81"/>
      <c r="B9" s="81"/>
      <c r="C9" s="81"/>
      <c r="D9" s="54">
        <v>106028</v>
      </c>
      <c r="E9" s="54" t="s">
        <v>158</v>
      </c>
      <c r="F9" s="44">
        <f t="shared" ref="F9:I9" si="1">F8</f>
        <v>120.18</v>
      </c>
      <c r="G9" s="44">
        <f t="shared" si="1"/>
        <v>107.58</v>
      </c>
      <c r="H9" s="44">
        <f t="shared" si="1"/>
        <v>0</v>
      </c>
      <c r="I9" s="44">
        <f t="shared" si="1"/>
        <v>12.6</v>
      </c>
    </row>
    <row r="10" ht="22.8" customHeight="1" spans="1:9">
      <c r="A10" s="62" t="s">
        <v>171</v>
      </c>
      <c r="B10" s="62" t="s">
        <v>172</v>
      </c>
      <c r="C10" s="62" t="s">
        <v>172</v>
      </c>
      <c r="D10" s="77" t="s">
        <v>171</v>
      </c>
      <c r="E10" s="77" t="s">
        <v>173</v>
      </c>
      <c r="F10" s="87">
        <f>SUM(G10:I10)</f>
        <v>96.75</v>
      </c>
      <c r="G10" s="87">
        <v>84.15</v>
      </c>
      <c r="H10" s="87"/>
      <c r="I10" s="87">
        <v>12.6</v>
      </c>
    </row>
    <row r="11" ht="22.8" customHeight="1" spans="1:9">
      <c r="A11" s="62" t="s">
        <v>171</v>
      </c>
      <c r="B11" s="62" t="s">
        <v>174</v>
      </c>
      <c r="C11" s="62" t="s">
        <v>172</v>
      </c>
      <c r="D11" s="77" t="s">
        <v>175</v>
      </c>
      <c r="E11" s="77" t="s">
        <v>176</v>
      </c>
      <c r="F11" s="87">
        <f>SUM(G11:I11)</f>
        <v>96.75</v>
      </c>
      <c r="G11" s="87">
        <v>84.15</v>
      </c>
      <c r="H11" s="87"/>
      <c r="I11" s="87">
        <v>12.6</v>
      </c>
    </row>
    <row r="12" s="63" customFormat="1" ht="22.8" customHeight="1" spans="1:9">
      <c r="A12" s="57" t="s">
        <v>171</v>
      </c>
      <c r="B12" s="57" t="s">
        <v>174</v>
      </c>
      <c r="C12" s="57" t="s">
        <v>177</v>
      </c>
      <c r="D12" s="83" t="s">
        <v>178</v>
      </c>
      <c r="E12" s="81" t="s">
        <v>179</v>
      </c>
      <c r="F12" s="88">
        <f>SUM(G12:I12)</f>
        <v>96.75</v>
      </c>
      <c r="G12" s="89">
        <v>84.15</v>
      </c>
      <c r="H12" s="89"/>
      <c r="I12" s="89">
        <v>12.6</v>
      </c>
    </row>
    <row r="13" ht="22.8" customHeight="1" spans="1:9">
      <c r="A13" s="62" t="s">
        <v>183</v>
      </c>
      <c r="B13" s="62" t="s">
        <v>172</v>
      </c>
      <c r="C13" s="62" t="s">
        <v>172</v>
      </c>
      <c r="D13" s="77" t="s">
        <v>183</v>
      </c>
      <c r="E13" s="77" t="s">
        <v>184</v>
      </c>
      <c r="F13" s="87">
        <f>SUM(G13:I13)</f>
        <v>11.43</v>
      </c>
      <c r="G13" s="87">
        <v>11.43</v>
      </c>
      <c r="H13" s="87"/>
      <c r="I13" s="87"/>
    </row>
    <row r="14" ht="22.8" customHeight="1" spans="1:9">
      <c r="A14" s="62" t="s">
        <v>183</v>
      </c>
      <c r="B14" s="62" t="s">
        <v>185</v>
      </c>
      <c r="C14" s="62" t="s">
        <v>172</v>
      </c>
      <c r="D14" s="77" t="s">
        <v>186</v>
      </c>
      <c r="E14" s="77" t="s">
        <v>187</v>
      </c>
      <c r="F14" s="87">
        <f>SUM(G14:I14)</f>
        <v>10.48</v>
      </c>
      <c r="G14" s="87">
        <v>10.48</v>
      </c>
      <c r="H14" s="87"/>
      <c r="I14" s="87"/>
    </row>
    <row r="15" s="63" customFormat="1" ht="22.8" customHeight="1" spans="1:9">
      <c r="A15" s="57" t="s">
        <v>183</v>
      </c>
      <c r="B15" s="57" t="s">
        <v>185</v>
      </c>
      <c r="C15" s="57" t="s">
        <v>185</v>
      </c>
      <c r="D15" s="83" t="s">
        <v>188</v>
      </c>
      <c r="E15" s="81" t="s">
        <v>189</v>
      </c>
      <c r="F15" s="88">
        <f t="shared" ref="F15:F25" si="2">SUM(G15:I15)</f>
        <v>10.48</v>
      </c>
      <c r="G15" s="89">
        <v>10.48</v>
      </c>
      <c r="H15" s="89"/>
      <c r="I15" s="89"/>
    </row>
    <row r="16" ht="22.8" customHeight="1" spans="1:9">
      <c r="A16" s="62" t="s">
        <v>183</v>
      </c>
      <c r="B16" s="62" t="s">
        <v>190</v>
      </c>
      <c r="C16" s="62" t="s">
        <v>172</v>
      </c>
      <c r="D16" s="77" t="s">
        <v>191</v>
      </c>
      <c r="E16" s="77" t="s">
        <v>192</v>
      </c>
      <c r="F16" s="87">
        <f t="shared" si="2"/>
        <v>0.46</v>
      </c>
      <c r="G16" s="87">
        <v>0.46</v>
      </c>
      <c r="H16" s="87"/>
      <c r="I16" s="87"/>
    </row>
    <row r="17" s="63" customFormat="1" ht="22.8" customHeight="1" spans="1:9">
      <c r="A17" s="57" t="s">
        <v>183</v>
      </c>
      <c r="B17" s="57" t="s">
        <v>190</v>
      </c>
      <c r="C17" s="57" t="s">
        <v>193</v>
      </c>
      <c r="D17" s="83" t="s">
        <v>194</v>
      </c>
      <c r="E17" s="81" t="s">
        <v>195</v>
      </c>
      <c r="F17" s="88">
        <f t="shared" si="2"/>
        <v>0.46</v>
      </c>
      <c r="G17" s="89">
        <v>0.46</v>
      </c>
      <c r="H17" s="89"/>
      <c r="I17" s="89"/>
    </row>
    <row r="18" ht="22.8" customHeight="1" spans="1:9">
      <c r="A18" s="62" t="s">
        <v>183</v>
      </c>
      <c r="B18" s="62" t="s">
        <v>193</v>
      </c>
      <c r="C18" s="62" t="s">
        <v>172</v>
      </c>
      <c r="D18" s="77" t="s">
        <v>196</v>
      </c>
      <c r="E18" s="77" t="s">
        <v>197</v>
      </c>
      <c r="F18" s="87">
        <f t="shared" si="2"/>
        <v>0.49</v>
      </c>
      <c r="G18" s="87">
        <v>0.49</v>
      </c>
      <c r="H18" s="87"/>
      <c r="I18" s="87"/>
    </row>
    <row r="19" s="63" customFormat="1" ht="22.8" customHeight="1" spans="1:9">
      <c r="A19" s="57" t="s">
        <v>183</v>
      </c>
      <c r="B19" s="57" t="s">
        <v>193</v>
      </c>
      <c r="C19" s="57" t="s">
        <v>193</v>
      </c>
      <c r="D19" s="83" t="s">
        <v>198</v>
      </c>
      <c r="E19" s="81" t="s">
        <v>197</v>
      </c>
      <c r="F19" s="88">
        <f t="shared" si="2"/>
        <v>0.49</v>
      </c>
      <c r="G19" s="89">
        <v>0.49</v>
      </c>
      <c r="H19" s="89"/>
      <c r="I19" s="89"/>
    </row>
    <row r="20" ht="22.8" customHeight="1" spans="1:9">
      <c r="A20" s="62" t="s">
        <v>199</v>
      </c>
      <c r="B20" s="62" t="s">
        <v>172</v>
      </c>
      <c r="C20" s="62" t="s">
        <v>172</v>
      </c>
      <c r="D20" s="77" t="s">
        <v>199</v>
      </c>
      <c r="E20" s="77" t="s">
        <v>200</v>
      </c>
      <c r="F20" s="87">
        <f t="shared" si="2"/>
        <v>4.14</v>
      </c>
      <c r="G20" s="87">
        <v>4.14</v>
      </c>
      <c r="H20" s="87"/>
      <c r="I20" s="87"/>
    </row>
    <row r="21" ht="22.8" customHeight="1" spans="1:9">
      <c r="A21" s="62" t="s">
        <v>199</v>
      </c>
      <c r="B21" s="62" t="s">
        <v>190</v>
      </c>
      <c r="C21" s="62" t="s">
        <v>172</v>
      </c>
      <c r="D21" s="77" t="s">
        <v>201</v>
      </c>
      <c r="E21" s="77" t="s">
        <v>202</v>
      </c>
      <c r="F21" s="87">
        <f t="shared" si="2"/>
        <v>4.14</v>
      </c>
      <c r="G21" s="87">
        <v>4.14</v>
      </c>
      <c r="H21" s="87"/>
      <c r="I21" s="87"/>
    </row>
    <row r="22" s="63" customFormat="1" ht="22.8" customHeight="1" spans="1:9">
      <c r="A22" s="57" t="s">
        <v>199</v>
      </c>
      <c r="B22" s="57" t="s">
        <v>190</v>
      </c>
      <c r="C22" s="57" t="s">
        <v>177</v>
      </c>
      <c r="D22" s="83" t="s">
        <v>203</v>
      </c>
      <c r="E22" s="81" t="s">
        <v>204</v>
      </c>
      <c r="F22" s="88">
        <f t="shared" si="2"/>
        <v>4.14</v>
      </c>
      <c r="G22" s="89">
        <v>4.14</v>
      </c>
      <c r="H22" s="89"/>
      <c r="I22" s="89"/>
    </row>
    <row r="23" s="86" customFormat="1" ht="22.8" customHeight="1" spans="1:9">
      <c r="A23" s="62" t="s">
        <v>205</v>
      </c>
      <c r="B23" s="62" t="s">
        <v>172</v>
      </c>
      <c r="C23" s="62" t="s">
        <v>172</v>
      </c>
      <c r="D23" s="80" t="s">
        <v>205</v>
      </c>
      <c r="E23" s="77" t="s">
        <v>206</v>
      </c>
      <c r="F23" s="87">
        <f t="shared" si="2"/>
        <v>7.86</v>
      </c>
      <c r="G23" s="90">
        <v>7.86</v>
      </c>
      <c r="H23" s="90"/>
      <c r="I23" s="90"/>
    </row>
    <row r="24" ht="22.8" customHeight="1" spans="1:9">
      <c r="A24" s="62" t="s">
        <v>205</v>
      </c>
      <c r="B24" s="62" t="s">
        <v>180</v>
      </c>
      <c r="C24" s="62" t="s">
        <v>172</v>
      </c>
      <c r="D24" s="77" t="s">
        <v>207</v>
      </c>
      <c r="E24" s="77" t="s">
        <v>208</v>
      </c>
      <c r="F24" s="87">
        <f t="shared" si="2"/>
        <v>7.86</v>
      </c>
      <c r="G24" s="87">
        <v>7.86</v>
      </c>
      <c r="H24" s="87"/>
      <c r="I24" s="87"/>
    </row>
    <row r="25" s="63" customFormat="1" ht="22.8" customHeight="1" spans="1:9">
      <c r="A25" s="57" t="s">
        <v>205</v>
      </c>
      <c r="B25" s="57" t="s">
        <v>180</v>
      </c>
      <c r="C25" s="57" t="s">
        <v>177</v>
      </c>
      <c r="D25" s="81" t="s">
        <v>209</v>
      </c>
      <c r="E25" s="81" t="s">
        <v>210</v>
      </c>
      <c r="F25" s="88">
        <f t="shared" si="2"/>
        <v>7.86</v>
      </c>
      <c r="G25" s="88">
        <v>7.86</v>
      </c>
      <c r="H25" s="88"/>
      <c r="I25" s="88"/>
    </row>
    <row r="26" ht="16.35" customHeight="1" spans="1:6">
      <c r="A26" s="91"/>
      <c r="B26" s="91"/>
      <c r="C26" s="91"/>
      <c r="D26" s="91"/>
      <c r="E26" s="91"/>
      <c r="F26" s="91"/>
    </row>
    <row r="27" ht="16.35" customHeight="1" spans="1:6">
      <c r="A27" s="91"/>
      <c r="B27" s="91"/>
      <c r="C27" s="91"/>
      <c r="D27" s="91"/>
      <c r="E27" s="91"/>
      <c r="F27" s="91"/>
    </row>
  </sheetData>
  <autoFilter xmlns:etc="http://www.wps.cn/officeDocument/2017/etCustomData" ref="A9:I25" etc:filterBottomFollowUsedRange="0">
    <extLst/>
  </autoFilter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130" zoomScaleNormal="130" workbookViewId="0">
      <pane ySplit="2" topLeftCell="A4" activePane="bottomLeft" state="frozen"/>
      <selection/>
      <selection pane="bottomLeft" activeCell="F15" sqref="F15"/>
    </sheetView>
  </sheetViews>
  <sheetFormatPr defaultColWidth="9.55833333333333" defaultRowHeight="13.5" outlineLevelCol="7"/>
  <cols>
    <col min="1" max="2" width="5.38333333333333" style="64" customWidth="1"/>
    <col min="3" max="3" width="15.4416666666667" style="64" customWidth="1"/>
    <col min="4" max="4" width="20.5583333333333" style="64" customWidth="1"/>
    <col min="5" max="8" width="11.3416666666667" style="64" customWidth="1"/>
    <col min="9" max="16384" width="9.55833333333333" style="64"/>
  </cols>
  <sheetData>
    <row r="1" ht="16.35" customHeight="1" spans="1:8">
      <c r="A1" s="65"/>
      <c r="B1" s="65"/>
      <c r="C1" s="65"/>
      <c r="D1" s="65"/>
      <c r="E1" s="65"/>
      <c r="F1" s="65"/>
      <c r="G1" s="65"/>
      <c r="H1" s="66" t="s">
        <v>255</v>
      </c>
    </row>
    <row r="2" ht="43.2" customHeight="1" spans="1:8">
      <c r="A2" s="67" t="s">
        <v>15</v>
      </c>
      <c r="B2" s="67"/>
      <c r="C2" s="67"/>
      <c r="D2" s="67"/>
      <c r="E2" s="67"/>
      <c r="F2" s="67"/>
      <c r="G2" s="67"/>
      <c r="H2" s="67"/>
    </row>
    <row r="3" ht="24.15" customHeight="1" spans="1:8">
      <c r="A3" s="68" t="s">
        <v>34</v>
      </c>
      <c r="B3" s="68"/>
      <c r="C3" s="69"/>
      <c r="D3" s="70"/>
      <c r="E3" s="70"/>
      <c r="F3" s="70"/>
      <c r="G3" s="70"/>
      <c r="H3" s="71" t="s">
        <v>35</v>
      </c>
    </row>
    <row r="4" ht="19.8" customHeight="1" spans="1:8">
      <c r="A4" s="72" t="s">
        <v>256</v>
      </c>
      <c r="B4" s="73"/>
      <c r="C4" s="74" t="s">
        <v>257</v>
      </c>
      <c r="D4" s="74" t="s">
        <v>258</v>
      </c>
      <c r="E4" s="74" t="s">
        <v>163</v>
      </c>
      <c r="F4" s="74"/>
      <c r="G4" s="74"/>
      <c r="H4" s="74"/>
    </row>
    <row r="5" ht="17.25" customHeight="1" spans="1:8">
      <c r="A5" s="75" t="s">
        <v>168</v>
      </c>
      <c r="B5" s="75" t="s">
        <v>169</v>
      </c>
      <c r="C5" s="74"/>
      <c r="D5" s="74"/>
      <c r="E5" s="74" t="s">
        <v>139</v>
      </c>
      <c r="F5" s="74" t="s">
        <v>252</v>
      </c>
      <c r="G5" s="74"/>
      <c r="H5" s="74" t="s">
        <v>253</v>
      </c>
    </row>
    <row r="6" ht="24.15" customHeight="1" spans="1:8">
      <c r="A6" s="76"/>
      <c r="B6" s="76"/>
      <c r="C6" s="74"/>
      <c r="D6" s="74"/>
      <c r="E6" s="74"/>
      <c r="F6" s="74" t="s">
        <v>231</v>
      </c>
      <c r="G6" s="74" t="s">
        <v>223</v>
      </c>
      <c r="H6" s="74"/>
    </row>
    <row r="7" ht="22.8" customHeight="1" spans="1:8">
      <c r="A7" s="77"/>
      <c r="B7" s="77"/>
      <c r="C7" s="77"/>
      <c r="D7" s="77" t="s">
        <v>139</v>
      </c>
      <c r="E7" s="78">
        <f t="shared" ref="E7:E33" si="0">SUM(F7:H7)</f>
        <v>120.18</v>
      </c>
      <c r="F7" s="78">
        <f>'10工资福利(政府预算)'!F6</f>
        <v>107.58</v>
      </c>
      <c r="G7" s="78">
        <f>'12个人家庭(政府预算)'!F6</f>
        <v>0</v>
      </c>
      <c r="H7" s="78">
        <f>'14商品服务(政府预算)'!F6</f>
        <v>12.6</v>
      </c>
    </row>
    <row r="8" ht="22.8" customHeight="1" spans="1:8">
      <c r="A8" s="79"/>
      <c r="B8" s="79"/>
      <c r="C8" s="43">
        <v>106</v>
      </c>
      <c r="D8" s="43" t="s">
        <v>157</v>
      </c>
      <c r="E8" s="44">
        <f>E7</f>
        <v>120.18</v>
      </c>
      <c r="F8" s="44">
        <f>F7</f>
        <v>107.58</v>
      </c>
      <c r="G8" s="44">
        <f>G7</f>
        <v>0</v>
      </c>
      <c r="H8" s="44">
        <f>H7</f>
        <v>12.6</v>
      </c>
    </row>
    <row r="9" ht="22.8" customHeight="1" spans="1:8">
      <c r="A9" s="80"/>
      <c r="B9" s="80"/>
      <c r="C9" s="54">
        <v>106028</v>
      </c>
      <c r="D9" s="54" t="s">
        <v>158</v>
      </c>
      <c r="E9" s="44">
        <f>E8</f>
        <v>120.18</v>
      </c>
      <c r="F9" s="44">
        <f>F8</f>
        <v>107.58</v>
      </c>
      <c r="G9" s="44">
        <f>G8</f>
        <v>0</v>
      </c>
      <c r="H9" s="44">
        <f>H8</f>
        <v>12.6</v>
      </c>
    </row>
    <row r="10" ht="22.8" customHeight="1" spans="1:8">
      <c r="A10" s="77" t="str">
        <f t="shared" ref="A10:A27" si="1">LEFT(C10,3)</f>
        <v>301</v>
      </c>
      <c r="B10" s="77" t="str">
        <f t="shared" ref="B10:B27" si="2">IF(LEN(C10)=3,"",RIGHT(C10,2))</f>
        <v/>
      </c>
      <c r="C10" s="77" t="s">
        <v>259</v>
      </c>
      <c r="D10" s="77" t="s">
        <v>231</v>
      </c>
      <c r="E10" s="78">
        <f t="shared" si="0"/>
        <v>107.58</v>
      </c>
      <c r="F10" s="78">
        <v>107.58</v>
      </c>
      <c r="G10" s="78"/>
      <c r="H10" s="78"/>
    </row>
    <row r="11" s="63" customFormat="1" ht="22.8" customHeight="1" spans="1:8">
      <c r="A11" s="81" t="str">
        <f t="shared" si="1"/>
        <v>301</v>
      </c>
      <c r="B11" s="81" t="str">
        <f t="shared" si="2"/>
        <v>01</v>
      </c>
      <c r="C11" s="81" t="s">
        <v>260</v>
      </c>
      <c r="D11" s="81" t="s">
        <v>261</v>
      </c>
      <c r="E11" s="82">
        <f t="shared" si="0"/>
        <v>30.74</v>
      </c>
      <c r="F11" s="82">
        <v>30.74</v>
      </c>
      <c r="G11" s="82"/>
      <c r="H11" s="82"/>
    </row>
    <row r="12" s="63" customFormat="1" ht="22.8" customHeight="1" spans="1:8">
      <c r="A12" s="83" t="str">
        <f t="shared" si="1"/>
        <v>301</v>
      </c>
      <c r="B12" s="83" t="str">
        <f t="shared" si="2"/>
        <v>02</v>
      </c>
      <c r="C12" s="83" t="s">
        <v>262</v>
      </c>
      <c r="D12" s="81" t="s">
        <v>263</v>
      </c>
      <c r="E12" s="82">
        <f t="shared" si="0"/>
        <v>10.34</v>
      </c>
      <c r="F12" s="84">
        <v>10.34</v>
      </c>
      <c r="G12" s="84"/>
      <c r="H12" s="84"/>
    </row>
    <row r="13" s="63" customFormat="1" ht="22.8" customHeight="1" spans="1:8">
      <c r="A13" s="81" t="str">
        <f t="shared" si="1"/>
        <v>301</v>
      </c>
      <c r="B13" s="81" t="str">
        <f t="shared" si="2"/>
        <v>03</v>
      </c>
      <c r="C13" s="81" t="s">
        <v>264</v>
      </c>
      <c r="D13" s="81" t="s">
        <v>265</v>
      </c>
      <c r="E13" s="82">
        <f t="shared" si="0"/>
        <v>22.84</v>
      </c>
      <c r="F13" s="82">
        <v>22.84</v>
      </c>
      <c r="G13" s="82"/>
      <c r="H13" s="82"/>
    </row>
    <row r="14" s="63" customFormat="1" ht="22.8" customHeight="1" spans="1:8">
      <c r="A14" s="81" t="str">
        <f t="shared" si="1"/>
        <v>301</v>
      </c>
      <c r="B14" s="81" t="str">
        <f t="shared" si="2"/>
        <v>07</v>
      </c>
      <c r="C14" s="81" t="s">
        <v>266</v>
      </c>
      <c r="D14" s="81" t="s">
        <v>267</v>
      </c>
      <c r="E14" s="82">
        <f t="shared" si="0"/>
        <v>7.6</v>
      </c>
      <c r="F14" s="82">
        <v>7.6</v>
      </c>
      <c r="G14" s="82"/>
      <c r="H14" s="82"/>
    </row>
    <row r="15" s="63" customFormat="1" ht="22.8" customHeight="1" spans="1:8">
      <c r="A15" s="83" t="str">
        <f t="shared" si="1"/>
        <v>301</v>
      </c>
      <c r="B15" s="83" t="str">
        <f t="shared" si="2"/>
        <v>08</v>
      </c>
      <c r="C15" s="83" t="s">
        <v>268</v>
      </c>
      <c r="D15" s="81" t="s">
        <v>269</v>
      </c>
      <c r="E15" s="82">
        <f t="shared" si="0"/>
        <v>10.48</v>
      </c>
      <c r="F15" s="84">
        <v>10.48</v>
      </c>
      <c r="G15" s="84"/>
      <c r="H15" s="84"/>
    </row>
    <row r="16" s="63" customFormat="1" ht="22.8" customHeight="1" spans="1:8">
      <c r="A16" s="83" t="str">
        <f t="shared" si="1"/>
        <v>301</v>
      </c>
      <c r="B16" s="83" t="str">
        <f t="shared" si="2"/>
        <v>10</v>
      </c>
      <c r="C16" s="83" t="s">
        <v>270</v>
      </c>
      <c r="D16" s="81" t="s">
        <v>271</v>
      </c>
      <c r="E16" s="82">
        <f t="shared" si="0"/>
        <v>4.14</v>
      </c>
      <c r="F16" s="84">
        <v>4.14</v>
      </c>
      <c r="G16" s="84"/>
      <c r="H16" s="84"/>
    </row>
    <row r="17" s="63" customFormat="1" ht="22.8" customHeight="1" spans="1:8">
      <c r="A17" s="81" t="str">
        <f t="shared" si="1"/>
        <v>301</v>
      </c>
      <c r="B17" s="81" t="str">
        <f t="shared" si="2"/>
        <v>12</v>
      </c>
      <c r="C17" s="81" t="s">
        <v>272</v>
      </c>
      <c r="D17" s="81" t="s">
        <v>273</v>
      </c>
      <c r="E17" s="82">
        <f t="shared" si="0"/>
        <v>0.95</v>
      </c>
      <c r="F17" s="82">
        <v>0.95</v>
      </c>
      <c r="G17" s="82"/>
      <c r="H17" s="82"/>
    </row>
    <row r="18" s="63" customFormat="1" ht="22.8" customHeight="1" spans="1:8">
      <c r="A18" s="83" t="str">
        <f t="shared" si="1"/>
        <v>301</v>
      </c>
      <c r="B18" s="83" t="str">
        <f t="shared" si="2"/>
        <v>13</v>
      </c>
      <c r="C18" s="83" t="s">
        <v>274</v>
      </c>
      <c r="D18" s="81" t="s">
        <v>210</v>
      </c>
      <c r="E18" s="82">
        <f t="shared" si="0"/>
        <v>7.86</v>
      </c>
      <c r="F18" s="84">
        <v>7.86</v>
      </c>
      <c r="G18" s="84"/>
      <c r="H18" s="84"/>
    </row>
    <row r="19" s="63" customFormat="1" ht="22.8" customHeight="1" spans="1:8">
      <c r="A19" s="81" t="str">
        <f t="shared" si="1"/>
        <v>301</v>
      </c>
      <c r="B19" s="81" t="str">
        <f t="shared" si="2"/>
        <v>06</v>
      </c>
      <c r="C19" s="81" t="s">
        <v>275</v>
      </c>
      <c r="D19" s="81" t="s">
        <v>276</v>
      </c>
      <c r="E19" s="82">
        <f t="shared" si="0"/>
        <v>3.5</v>
      </c>
      <c r="F19" s="82">
        <v>3.5</v>
      </c>
      <c r="G19" s="82"/>
      <c r="H19" s="82"/>
    </row>
    <row r="20" s="63" customFormat="1" ht="22.8" customHeight="1" spans="1:8">
      <c r="A20" s="83" t="str">
        <f t="shared" si="1"/>
        <v>301</v>
      </c>
      <c r="B20" s="83" t="str">
        <f t="shared" si="2"/>
        <v>99</v>
      </c>
      <c r="C20" s="83" t="s">
        <v>277</v>
      </c>
      <c r="D20" s="81" t="s">
        <v>278</v>
      </c>
      <c r="E20" s="82">
        <f t="shared" si="0"/>
        <v>9.13</v>
      </c>
      <c r="F20" s="84">
        <v>9.13</v>
      </c>
      <c r="G20" s="84"/>
      <c r="H20" s="84"/>
    </row>
    <row r="21" ht="22.8" customHeight="1" spans="1:8">
      <c r="A21" s="77" t="str">
        <f t="shared" si="1"/>
        <v>302</v>
      </c>
      <c r="B21" s="77" t="str">
        <f t="shared" si="2"/>
        <v/>
      </c>
      <c r="C21" s="77" t="s">
        <v>279</v>
      </c>
      <c r="D21" s="77" t="s">
        <v>280</v>
      </c>
      <c r="E21" s="78">
        <f t="shared" si="0"/>
        <v>12.6</v>
      </c>
      <c r="F21" s="78"/>
      <c r="G21" s="78"/>
      <c r="H21" s="78">
        <v>12.6</v>
      </c>
    </row>
    <row r="22" ht="22.8" customHeight="1" spans="1:8">
      <c r="A22" s="83" t="str">
        <f t="shared" si="1"/>
        <v>302</v>
      </c>
      <c r="B22" s="83" t="str">
        <f t="shared" si="2"/>
        <v>01</v>
      </c>
      <c r="C22" s="83" t="s">
        <v>281</v>
      </c>
      <c r="D22" s="85" t="s">
        <v>282</v>
      </c>
      <c r="E22" s="82">
        <f t="shared" si="0"/>
        <v>4.6</v>
      </c>
      <c r="F22" s="84"/>
      <c r="G22" s="84"/>
      <c r="H22" s="84">
        <v>4.6</v>
      </c>
    </row>
    <row r="23" ht="22.8" customHeight="1" spans="1:8">
      <c r="A23" s="83" t="str">
        <f t="shared" si="1"/>
        <v>302</v>
      </c>
      <c r="B23" s="83" t="str">
        <f t="shared" si="2"/>
        <v>05</v>
      </c>
      <c r="C23" s="83" t="s">
        <v>283</v>
      </c>
      <c r="D23" s="85" t="s">
        <v>284</v>
      </c>
      <c r="E23" s="82">
        <f t="shared" si="0"/>
        <v>0.8</v>
      </c>
      <c r="F23" s="84"/>
      <c r="G23" s="84"/>
      <c r="H23" s="84">
        <v>0.8</v>
      </c>
    </row>
    <row r="24" ht="22.8" customHeight="1" spans="1:8">
      <c r="A24" s="83" t="str">
        <f t="shared" si="1"/>
        <v>302</v>
      </c>
      <c r="B24" s="83" t="str">
        <f t="shared" si="2"/>
        <v>06</v>
      </c>
      <c r="C24" s="83" t="s">
        <v>285</v>
      </c>
      <c r="D24" s="85" t="s">
        <v>286</v>
      </c>
      <c r="E24" s="82">
        <f t="shared" si="0"/>
        <v>0.5</v>
      </c>
      <c r="F24" s="84"/>
      <c r="G24" s="84"/>
      <c r="H24" s="84">
        <v>0.5</v>
      </c>
    </row>
    <row r="25" ht="22.8" customHeight="1" spans="1:8">
      <c r="A25" s="83" t="str">
        <f t="shared" si="1"/>
        <v>302</v>
      </c>
      <c r="B25" s="83" t="str">
        <f t="shared" si="2"/>
        <v>07</v>
      </c>
      <c r="C25" s="83" t="s">
        <v>287</v>
      </c>
      <c r="D25" s="85" t="s">
        <v>288</v>
      </c>
      <c r="E25" s="82">
        <f t="shared" si="0"/>
        <v>6.7</v>
      </c>
      <c r="F25" s="84"/>
      <c r="G25" s="84"/>
      <c r="H25" s="84">
        <v>6.7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20" zoomScaleNormal="120" topLeftCell="A3" workbookViewId="0">
      <selection activeCell="I23" sqref="I23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41"/>
      <c r="M1" s="53" t="s">
        <v>289</v>
      </c>
      <c r="N1" s="53"/>
    </row>
    <row r="2" ht="44.85" customHeight="1" spans="1:14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0" t="s">
        <v>35</v>
      </c>
      <c r="N3" s="40"/>
    </row>
    <row r="4" ht="42.3" customHeight="1" spans="1:14">
      <c r="A4" s="23" t="s">
        <v>160</v>
      </c>
      <c r="B4" s="23"/>
      <c r="C4" s="23"/>
      <c r="D4" s="23" t="s">
        <v>212</v>
      </c>
      <c r="E4" s="23" t="s">
        <v>213</v>
      </c>
      <c r="F4" s="23" t="s">
        <v>230</v>
      </c>
      <c r="G4" s="23" t="s">
        <v>215</v>
      </c>
      <c r="H4" s="23"/>
      <c r="I4" s="23"/>
      <c r="J4" s="23"/>
      <c r="K4" s="23"/>
      <c r="L4" s="23" t="s">
        <v>219</v>
      </c>
      <c r="M4" s="23"/>
      <c r="N4" s="23"/>
    </row>
    <row r="5" ht="39.6" customHeight="1" spans="1:14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139</v>
      </c>
      <c r="H5" s="23" t="s">
        <v>290</v>
      </c>
      <c r="I5" s="23" t="s">
        <v>291</v>
      </c>
      <c r="J5" s="23" t="s">
        <v>210</v>
      </c>
      <c r="K5" s="23" t="s">
        <v>278</v>
      </c>
      <c r="L5" s="23" t="s">
        <v>139</v>
      </c>
      <c r="M5" s="23" t="s">
        <v>231</v>
      </c>
      <c r="N5" s="23" t="s">
        <v>292</v>
      </c>
    </row>
    <row r="6" ht="22.8" customHeight="1" spans="1:14">
      <c r="A6" s="45"/>
      <c r="B6" s="45"/>
      <c r="C6" s="45"/>
      <c r="D6" s="45"/>
      <c r="E6" s="45" t="s">
        <v>139</v>
      </c>
      <c r="F6" s="61">
        <f t="shared" ref="F6:F24" si="0">SUM(G6,L6)</f>
        <v>107.58</v>
      </c>
      <c r="G6" s="61">
        <f t="shared" ref="G6:G24" si="1">SUM(H6:K6)</f>
        <v>107.58</v>
      </c>
      <c r="H6" s="61">
        <f>'11工资福利'!G6</f>
        <v>71.52</v>
      </c>
      <c r="I6" s="61">
        <f>'11工资福利'!L6</f>
        <v>15.57</v>
      </c>
      <c r="J6" s="61">
        <f>'11工资福利'!R6</f>
        <v>7.86</v>
      </c>
      <c r="K6" s="61">
        <f>'11工资福利'!S6</f>
        <v>12.63</v>
      </c>
      <c r="L6" s="61">
        <f t="shared" ref="L6:L24" si="2">SUM(M6:N6)</f>
        <v>0</v>
      </c>
      <c r="M6" s="61"/>
      <c r="N6" s="61"/>
    </row>
    <row r="7" ht="22.8" customHeight="1" spans="1:14">
      <c r="A7" s="45"/>
      <c r="B7" s="45"/>
      <c r="C7" s="45"/>
      <c r="D7" s="43">
        <v>106</v>
      </c>
      <c r="E7" s="43" t="s">
        <v>157</v>
      </c>
      <c r="F7" s="44">
        <f>F6</f>
        <v>107.58</v>
      </c>
      <c r="G7" s="44">
        <f t="shared" ref="G7:N7" si="3">G6</f>
        <v>107.58</v>
      </c>
      <c r="H7" s="44">
        <f t="shared" si="3"/>
        <v>71.52</v>
      </c>
      <c r="I7" s="44">
        <f t="shared" si="3"/>
        <v>15.57</v>
      </c>
      <c r="J7" s="44">
        <f t="shared" si="3"/>
        <v>7.86</v>
      </c>
      <c r="K7" s="44">
        <f t="shared" si="3"/>
        <v>12.63</v>
      </c>
      <c r="L7" s="44">
        <f t="shared" si="3"/>
        <v>0</v>
      </c>
      <c r="M7" s="44">
        <f t="shared" si="3"/>
        <v>0</v>
      </c>
      <c r="N7" s="44">
        <f t="shared" si="3"/>
        <v>0</v>
      </c>
    </row>
    <row r="8" ht="22.8" customHeight="1" spans="1:14">
      <c r="A8" s="45"/>
      <c r="B8" s="45"/>
      <c r="C8" s="45"/>
      <c r="D8" s="54">
        <v>106028</v>
      </c>
      <c r="E8" s="54" t="s">
        <v>158</v>
      </c>
      <c r="F8" s="44">
        <f>F7</f>
        <v>107.58</v>
      </c>
      <c r="G8" s="44">
        <f t="shared" ref="G8:N8" si="4">G7</f>
        <v>107.58</v>
      </c>
      <c r="H8" s="44">
        <f t="shared" si="4"/>
        <v>71.52</v>
      </c>
      <c r="I8" s="44">
        <f t="shared" si="4"/>
        <v>15.57</v>
      </c>
      <c r="J8" s="44">
        <f t="shared" si="4"/>
        <v>7.86</v>
      </c>
      <c r="K8" s="44">
        <f t="shared" si="4"/>
        <v>12.63</v>
      </c>
      <c r="L8" s="44">
        <f t="shared" si="4"/>
        <v>0</v>
      </c>
      <c r="M8" s="44">
        <f t="shared" si="4"/>
        <v>0</v>
      </c>
      <c r="N8" s="44">
        <f t="shared" si="4"/>
        <v>0</v>
      </c>
    </row>
    <row r="9" s="60" customFormat="1" ht="22.8" customHeight="1" spans="1:22">
      <c r="A9" s="62" t="str">
        <f t="shared" ref="A9:A24" si="5">LEFT(D9,3)</f>
        <v>201</v>
      </c>
      <c r="B9" s="62" t="str">
        <f t="shared" ref="B9:B24" si="6">IF(LEN(D9)&gt;=5,MID(D9,4,2),"")</f>
        <v/>
      </c>
      <c r="C9" s="62" t="str">
        <f t="shared" ref="C9:C24" si="7">IF(LEN(D9)=7,RIGHT(D9,2),"")</f>
        <v/>
      </c>
      <c r="D9" s="54" t="s">
        <v>171</v>
      </c>
      <c r="E9" s="45" t="s">
        <v>173</v>
      </c>
      <c r="F9" s="44">
        <f t="shared" si="0"/>
        <v>84.15</v>
      </c>
      <c r="G9" s="44">
        <f>SUM(H9:K9)</f>
        <v>84.15</v>
      </c>
      <c r="H9" s="61">
        <v>71.52</v>
      </c>
      <c r="I9" s="61"/>
      <c r="J9" s="61"/>
      <c r="K9" s="61">
        <v>12.63</v>
      </c>
      <c r="L9" s="44">
        <f t="shared" si="2"/>
        <v>0</v>
      </c>
      <c r="M9" s="61"/>
      <c r="N9" s="61"/>
      <c r="O9"/>
      <c r="P9"/>
      <c r="Q9"/>
      <c r="R9"/>
      <c r="S9"/>
      <c r="T9"/>
      <c r="U9"/>
      <c r="V9"/>
    </row>
    <row r="10" s="60" customFormat="1" ht="22.8" customHeight="1" spans="1:22">
      <c r="A10" s="62" t="str">
        <f t="shared" si="5"/>
        <v>201</v>
      </c>
      <c r="B10" s="62" t="str">
        <f t="shared" si="6"/>
        <v>39</v>
      </c>
      <c r="C10" s="62" t="str">
        <f t="shared" si="7"/>
        <v/>
      </c>
      <c r="D10" s="54" t="s">
        <v>175</v>
      </c>
      <c r="E10" s="45" t="s">
        <v>176</v>
      </c>
      <c r="F10" s="44">
        <f t="shared" si="0"/>
        <v>84.15</v>
      </c>
      <c r="G10" s="44">
        <f t="shared" si="1"/>
        <v>84.15</v>
      </c>
      <c r="H10" s="61">
        <v>71.52</v>
      </c>
      <c r="I10" s="61"/>
      <c r="J10" s="61"/>
      <c r="K10" s="61">
        <v>12.63</v>
      </c>
      <c r="L10" s="44">
        <f t="shared" si="2"/>
        <v>0</v>
      </c>
      <c r="M10" s="61"/>
      <c r="N10" s="61"/>
      <c r="O10"/>
      <c r="P10"/>
      <c r="Q10"/>
      <c r="R10"/>
      <c r="S10"/>
      <c r="T10"/>
      <c r="U10"/>
      <c r="V10"/>
    </row>
    <row r="11" ht="22.8" customHeight="1" spans="1:14">
      <c r="A11" s="57" t="str">
        <f t="shared" si="5"/>
        <v>201</v>
      </c>
      <c r="B11" s="57" t="str">
        <f t="shared" si="6"/>
        <v>39</v>
      </c>
      <c r="C11" s="57" t="str">
        <f t="shared" si="7"/>
        <v>01</v>
      </c>
      <c r="D11" s="52" t="s">
        <v>178</v>
      </c>
      <c r="E11" s="38" t="s">
        <v>179</v>
      </c>
      <c r="F11" s="37">
        <f t="shared" si="0"/>
        <v>84.15</v>
      </c>
      <c r="G11" s="37">
        <f t="shared" si="1"/>
        <v>84.15</v>
      </c>
      <c r="H11" s="55">
        <v>71.52</v>
      </c>
      <c r="I11" s="55"/>
      <c r="J11" s="55"/>
      <c r="K11" s="55">
        <v>12.63</v>
      </c>
      <c r="L11" s="37">
        <f t="shared" si="2"/>
        <v>0</v>
      </c>
      <c r="M11" s="55"/>
      <c r="N11" s="55"/>
    </row>
    <row r="12" s="60" customFormat="1" ht="22.8" customHeight="1" spans="1:22">
      <c r="A12" s="62" t="str">
        <f t="shared" si="5"/>
        <v>208</v>
      </c>
      <c r="B12" s="62" t="str">
        <f t="shared" si="6"/>
        <v/>
      </c>
      <c r="C12" s="62" t="str">
        <f t="shared" si="7"/>
        <v/>
      </c>
      <c r="D12" s="54" t="s">
        <v>183</v>
      </c>
      <c r="E12" s="45" t="s">
        <v>184</v>
      </c>
      <c r="F12" s="44">
        <f t="shared" si="0"/>
        <v>11.43</v>
      </c>
      <c r="G12" s="44">
        <f t="shared" si="1"/>
        <v>11.43</v>
      </c>
      <c r="H12" s="61"/>
      <c r="I12" s="61">
        <v>11.43</v>
      </c>
      <c r="J12" s="61"/>
      <c r="K12" s="61"/>
      <c r="L12" s="44">
        <f t="shared" si="2"/>
        <v>0</v>
      </c>
      <c r="M12" s="44"/>
      <c r="N12" s="61"/>
      <c r="O12"/>
      <c r="P12"/>
      <c r="Q12"/>
      <c r="R12"/>
      <c r="S12"/>
      <c r="T12"/>
      <c r="U12"/>
      <c r="V12"/>
    </row>
    <row r="13" s="60" customFormat="1" ht="22.8" customHeight="1" spans="1:22">
      <c r="A13" s="62" t="str">
        <f t="shared" si="5"/>
        <v>208</v>
      </c>
      <c r="B13" s="62" t="str">
        <f t="shared" si="6"/>
        <v>05</v>
      </c>
      <c r="C13" s="62" t="str">
        <f t="shared" si="7"/>
        <v/>
      </c>
      <c r="D13" s="54" t="s">
        <v>186</v>
      </c>
      <c r="E13" s="45" t="s">
        <v>187</v>
      </c>
      <c r="F13" s="44">
        <f t="shared" si="0"/>
        <v>10.48</v>
      </c>
      <c r="G13" s="44">
        <f t="shared" si="1"/>
        <v>10.48</v>
      </c>
      <c r="H13" s="61"/>
      <c r="I13" s="61">
        <v>10.48</v>
      </c>
      <c r="J13" s="61"/>
      <c r="K13" s="61"/>
      <c r="L13" s="44">
        <f t="shared" si="2"/>
        <v>0</v>
      </c>
      <c r="M13" s="61"/>
      <c r="N13" s="61"/>
      <c r="O13"/>
      <c r="P13"/>
      <c r="Q13"/>
      <c r="R13"/>
      <c r="S13"/>
      <c r="T13"/>
      <c r="U13"/>
      <c r="V13"/>
    </row>
    <row r="14" ht="22.8" customHeight="1" spans="1:14">
      <c r="A14" s="57" t="str">
        <f t="shared" si="5"/>
        <v>208</v>
      </c>
      <c r="B14" s="57" t="str">
        <f t="shared" si="6"/>
        <v>05</v>
      </c>
      <c r="C14" s="57" t="str">
        <f t="shared" si="7"/>
        <v>05</v>
      </c>
      <c r="D14" s="52" t="s">
        <v>188</v>
      </c>
      <c r="E14" s="38" t="s">
        <v>189</v>
      </c>
      <c r="F14" s="37">
        <f t="shared" si="0"/>
        <v>10.48</v>
      </c>
      <c r="G14" s="37">
        <f t="shared" si="1"/>
        <v>10.48</v>
      </c>
      <c r="H14" s="55"/>
      <c r="I14" s="55">
        <v>10.48</v>
      </c>
      <c r="J14" s="55"/>
      <c r="K14" s="55"/>
      <c r="L14" s="37">
        <f t="shared" si="2"/>
        <v>0</v>
      </c>
      <c r="M14" s="55"/>
      <c r="N14" s="55"/>
    </row>
    <row r="15" s="60" customFormat="1" ht="22.8" customHeight="1" spans="1:22">
      <c r="A15" s="62" t="str">
        <f t="shared" si="5"/>
        <v>208</v>
      </c>
      <c r="B15" s="62" t="str">
        <f t="shared" si="6"/>
        <v>11</v>
      </c>
      <c r="C15" s="62" t="str">
        <f t="shared" si="7"/>
        <v/>
      </c>
      <c r="D15" s="54" t="s">
        <v>191</v>
      </c>
      <c r="E15" s="45" t="s">
        <v>192</v>
      </c>
      <c r="F15" s="44">
        <f t="shared" si="0"/>
        <v>0.46</v>
      </c>
      <c r="G15" s="44">
        <f t="shared" si="1"/>
        <v>0.46</v>
      </c>
      <c r="H15" s="61"/>
      <c r="I15" s="61">
        <v>0.46</v>
      </c>
      <c r="J15" s="61"/>
      <c r="K15" s="61"/>
      <c r="L15" s="44">
        <f t="shared" si="2"/>
        <v>0</v>
      </c>
      <c r="M15" s="61"/>
      <c r="N15" s="61"/>
      <c r="O15"/>
      <c r="P15"/>
      <c r="Q15"/>
      <c r="R15"/>
      <c r="S15"/>
      <c r="T15"/>
      <c r="U15"/>
      <c r="V15"/>
    </row>
    <row r="16" ht="22.8" customHeight="1" spans="1:14">
      <c r="A16" s="57" t="str">
        <f t="shared" si="5"/>
        <v>208</v>
      </c>
      <c r="B16" s="57" t="str">
        <f t="shared" si="6"/>
        <v>11</v>
      </c>
      <c r="C16" s="57" t="str">
        <f t="shared" si="7"/>
        <v>99</v>
      </c>
      <c r="D16" s="52" t="s">
        <v>194</v>
      </c>
      <c r="E16" s="38" t="s">
        <v>195</v>
      </c>
      <c r="F16" s="37">
        <f t="shared" si="0"/>
        <v>0.46</v>
      </c>
      <c r="G16" s="37">
        <f t="shared" si="1"/>
        <v>0.46</v>
      </c>
      <c r="H16" s="55"/>
      <c r="I16" s="55">
        <v>0.46</v>
      </c>
      <c r="J16" s="55"/>
      <c r="K16" s="55"/>
      <c r="L16" s="37">
        <f t="shared" si="2"/>
        <v>0</v>
      </c>
      <c r="M16" s="55"/>
      <c r="N16" s="55"/>
    </row>
    <row r="17" s="60" customFormat="1" ht="22.8" customHeight="1" spans="1:22">
      <c r="A17" s="62" t="str">
        <f t="shared" si="5"/>
        <v>208</v>
      </c>
      <c r="B17" s="62" t="str">
        <f t="shared" si="6"/>
        <v>99</v>
      </c>
      <c r="C17" s="62" t="str">
        <f t="shared" si="7"/>
        <v/>
      </c>
      <c r="D17" s="54" t="s">
        <v>196</v>
      </c>
      <c r="E17" s="45" t="s">
        <v>197</v>
      </c>
      <c r="F17" s="44">
        <f t="shared" si="0"/>
        <v>0.49</v>
      </c>
      <c r="G17" s="44">
        <f t="shared" si="1"/>
        <v>0.49</v>
      </c>
      <c r="H17" s="61"/>
      <c r="I17" s="61">
        <v>0.49</v>
      </c>
      <c r="J17" s="61"/>
      <c r="K17" s="61"/>
      <c r="L17" s="44">
        <f t="shared" si="2"/>
        <v>0</v>
      </c>
      <c r="M17" s="61"/>
      <c r="N17" s="61"/>
      <c r="O17"/>
      <c r="P17"/>
      <c r="Q17"/>
      <c r="R17"/>
      <c r="S17"/>
      <c r="T17"/>
      <c r="U17"/>
      <c r="V17"/>
    </row>
    <row r="18" ht="22.8" customHeight="1" spans="1:14">
      <c r="A18" s="57" t="str">
        <f t="shared" si="5"/>
        <v>208</v>
      </c>
      <c r="B18" s="57" t="str">
        <f t="shared" si="6"/>
        <v>99</v>
      </c>
      <c r="C18" s="57" t="str">
        <f t="shared" si="7"/>
        <v>99</v>
      </c>
      <c r="D18" s="52" t="s">
        <v>198</v>
      </c>
      <c r="E18" s="38" t="s">
        <v>197</v>
      </c>
      <c r="F18" s="37">
        <f t="shared" si="0"/>
        <v>0.49</v>
      </c>
      <c r="G18" s="37">
        <f t="shared" si="1"/>
        <v>0.49</v>
      </c>
      <c r="H18" s="55"/>
      <c r="I18" s="55">
        <v>0.49</v>
      </c>
      <c r="J18" s="55"/>
      <c r="K18" s="55"/>
      <c r="L18" s="37">
        <f t="shared" si="2"/>
        <v>0</v>
      </c>
      <c r="M18" s="55"/>
      <c r="N18" s="55"/>
    </row>
    <row r="19" s="60" customFormat="1" ht="22.8" customHeight="1" spans="1:22">
      <c r="A19" s="62" t="str">
        <f t="shared" si="5"/>
        <v>210</v>
      </c>
      <c r="B19" s="62" t="str">
        <f t="shared" si="6"/>
        <v/>
      </c>
      <c r="C19" s="62" t="str">
        <f t="shared" si="7"/>
        <v/>
      </c>
      <c r="D19" s="54" t="s">
        <v>199</v>
      </c>
      <c r="E19" s="45" t="s">
        <v>200</v>
      </c>
      <c r="F19" s="44">
        <f t="shared" si="0"/>
        <v>4.14</v>
      </c>
      <c r="G19" s="44">
        <f t="shared" si="1"/>
        <v>4.14</v>
      </c>
      <c r="H19" s="61"/>
      <c r="I19" s="61">
        <v>4.14</v>
      </c>
      <c r="J19" s="61"/>
      <c r="K19" s="61"/>
      <c r="L19" s="44">
        <f t="shared" si="2"/>
        <v>0</v>
      </c>
      <c r="M19" s="61"/>
      <c r="N19" s="61"/>
      <c r="O19"/>
      <c r="P19"/>
      <c r="Q19"/>
      <c r="R19"/>
      <c r="S19"/>
      <c r="T19"/>
      <c r="U19"/>
      <c r="V19"/>
    </row>
    <row r="20" s="60" customFormat="1" ht="22.8" customHeight="1" spans="1:22">
      <c r="A20" s="62" t="str">
        <f t="shared" si="5"/>
        <v>210</v>
      </c>
      <c r="B20" s="62" t="str">
        <f t="shared" si="6"/>
        <v>11</v>
      </c>
      <c r="C20" s="62" t="str">
        <f t="shared" si="7"/>
        <v/>
      </c>
      <c r="D20" s="54" t="s">
        <v>201</v>
      </c>
      <c r="E20" s="45" t="s">
        <v>202</v>
      </c>
      <c r="F20" s="44">
        <f t="shared" si="0"/>
        <v>4.14</v>
      </c>
      <c r="G20" s="44">
        <f t="shared" si="1"/>
        <v>4.14</v>
      </c>
      <c r="H20" s="61"/>
      <c r="I20" s="61">
        <v>4.14</v>
      </c>
      <c r="J20" s="61"/>
      <c r="K20" s="61"/>
      <c r="L20" s="44">
        <f t="shared" si="2"/>
        <v>0</v>
      </c>
      <c r="M20" s="61"/>
      <c r="N20" s="61"/>
      <c r="O20"/>
      <c r="P20"/>
      <c r="Q20"/>
      <c r="R20"/>
      <c r="S20"/>
      <c r="T20"/>
      <c r="U20"/>
      <c r="V20"/>
    </row>
    <row r="21" ht="22.8" customHeight="1" spans="1:14">
      <c r="A21" s="57" t="str">
        <f t="shared" si="5"/>
        <v>210</v>
      </c>
      <c r="B21" s="57" t="str">
        <f t="shared" si="6"/>
        <v>11</v>
      </c>
      <c r="C21" s="57" t="str">
        <f t="shared" si="7"/>
        <v>01</v>
      </c>
      <c r="D21" s="52" t="s">
        <v>203</v>
      </c>
      <c r="E21" s="38" t="s">
        <v>204</v>
      </c>
      <c r="F21" s="37">
        <f t="shared" si="0"/>
        <v>4.14</v>
      </c>
      <c r="G21" s="37">
        <f t="shared" si="1"/>
        <v>4.14</v>
      </c>
      <c r="H21" s="55"/>
      <c r="I21" s="55">
        <v>4.14</v>
      </c>
      <c r="J21" s="55"/>
      <c r="K21" s="55"/>
      <c r="L21" s="37">
        <f t="shared" si="2"/>
        <v>0</v>
      </c>
      <c r="M21" s="55"/>
      <c r="N21" s="55"/>
    </row>
    <row r="22" s="60" customFormat="1" ht="22.8" customHeight="1" spans="1:22">
      <c r="A22" s="62" t="str">
        <f t="shared" si="5"/>
        <v>221</v>
      </c>
      <c r="B22" s="62" t="str">
        <f t="shared" si="6"/>
        <v/>
      </c>
      <c r="C22" s="62" t="str">
        <f t="shared" si="7"/>
        <v/>
      </c>
      <c r="D22" s="54" t="s">
        <v>205</v>
      </c>
      <c r="E22" s="45" t="s">
        <v>206</v>
      </c>
      <c r="F22" s="44">
        <f t="shared" si="0"/>
        <v>7.86</v>
      </c>
      <c r="G22" s="44">
        <f t="shared" si="1"/>
        <v>7.86</v>
      </c>
      <c r="H22" s="61"/>
      <c r="I22" s="61"/>
      <c r="J22" s="61">
        <v>7.86</v>
      </c>
      <c r="K22" s="61"/>
      <c r="L22" s="44">
        <f t="shared" si="2"/>
        <v>0</v>
      </c>
      <c r="M22" s="61"/>
      <c r="N22" s="61"/>
      <c r="O22"/>
      <c r="P22"/>
      <c r="Q22"/>
      <c r="R22"/>
      <c r="S22"/>
      <c r="T22"/>
      <c r="U22"/>
      <c r="V22"/>
    </row>
    <row r="23" s="60" customFormat="1" ht="22.8" customHeight="1" spans="1:22">
      <c r="A23" s="62" t="str">
        <f t="shared" si="5"/>
        <v>221</v>
      </c>
      <c r="B23" s="62" t="str">
        <f t="shared" si="6"/>
        <v>02</v>
      </c>
      <c r="C23" s="62" t="str">
        <f t="shared" si="7"/>
        <v/>
      </c>
      <c r="D23" s="54" t="s">
        <v>207</v>
      </c>
      <c r="E23" s="45" t="s">
        <v>208</v>
      </c>
      <c r="F23" s="44">
        <f t="shared" si="0"/>
        <v>7.86</v>
      </c>
      <c r="G23" s="44">
        <f t="shared" si="1"/>
        <v>7.86</v>
      </c>
      <c r="H23" s="61"/>
      <c r="I23" s="61"/>
      <c r="J23" s="61">
        <v>7.86</v>
      </c>
      <c r="K23" s="61"/>
      <c r="L23" s="44">
        <f t="shared" si="2"/>
        <v>0</v>
      </c>
      <c r="M23" s="61"/>
      <c r="N23" s="61"/>
      <c r="O23"/>
      <c r="P23"/>
      <c r="Q23"/>
      <c r="R23"/>
      <c r="S23"/>
      <c r="T23"/>
      <c r="U23"/>
      <c r="V23"/>
    </row>
    <row r="24" ht="22.8" customHeight="1" spans="1:14">
      <c r="A24" s="57" t="str">
        <f t="shared" si="5"/>
        <v>221</v>
      </c>
      <c r="B24" s="57" t="str">
        <f t="shared" si="6"/>
        <v>02</v>
      </c>
      <c r="C24" s="57" t="str">
        <f t="shared" si="7"/>
        <v>01</v>
      </c>
      <c r="D24" s="52" t="s">
        <v>209</v>
      </c>
      <c r="E24" s="38" t="s">
        <v>210</v>
      </c>
      <c r="F24" s="37">
        <f t="shared" si="0"/>
        <v>7.86</v>
      </c>
      <c r="G24" s="37">
        <f t="shared" si="1"/>
        <v>7.86</v>
      </c>
      <c r="H24" s="55"/>
      <c r="I24" s="55"/>
      <c r="J24" s="55">
        <v>7.86</v>
      </c>
      <c r="K24" s="55"/>
      <c r="L24" s="37">
        <f t="shared" si="2"/>
        <v>0</v>
      </c>
      <c r="M24" s="55"/>
      <c r="N24" s="55"/>
    </row>
  </sheetData>
  <autoFilter xmlns:etc="http://www.wps.cn/officeDocument/2017/etCustomData" ref="A8:V24" etc:filterBottomFollowUsedRange="0">
    <extLst/>
  </autoFilter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topLeftCell="K3" workbookViewId="0">
      <selection activeCell="R4" sqref="R4:R5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41"/>
      <c r="U1" s="53" t="s">
        <v>293</v>
      </c>
      <c r="V1" s="53"/>
    </row>
    <row r="2" ht="49.95" customHeight="1" spans="1:22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15" customHeight="1" spans="1:22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0" t="s">
        <v>35</v>
      </c>
      <c r="V3" s="40"/>
    </row>
    <row r="4" ht="26.7" customHeight="1" spans="1:22">
      <c r="A4" s="23" t="s">
        <v>160</v>
      </c>
      <c r="B4" s="23"/>
      <c r="C4" s="23"/>
      <c r="D4" s="23" t="s">
        <v>212</v>
      </c>
      <c r="E4" s="23" t="s">
        <v>213</v>
      </c>
      <c r="F4" s="23" t="s">
        <v>230</v>
      </c>
      <c r="G4" s="23" t="s">
        <v>294</v>
      </c>
      <c r="H4" s="23"/>
      <c r="I4" s="23"/>
      <c r="J4" s="23"/>
      <c r="K4" s="23"/>
      <c r="L4" s="23" t="s">
        <v>295</v>
      </c>
      <c r="M4" s="23"/>
      <c r="N4" s="23"/>
      <c r="O4" s="23"/>
      <c r="P4" s="23"/>
      <c r="Q4" s="23"/>
      <c r="R4" s="23" t="s">
        <v>210</v>
      </c>
      <c r="S4" s="23" t="s">
        <v>296</v>
      </c>
      <c r="T4" s="23"/>
      <c r="U4" s="23"/>
      <c r="V4" s="23"/>
    </row>
    <row r="5" ht="56.1" customHeight="1" spans="1:22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139</v>
      </c>
      <c r="H5" s="23" t="s">
        <v>261</v>
      </c>
      <c r="I5" s="23" t="s">
        <v>263</v>
      </c>
      <c r="J5" s="23" t="s">
        <v>265</v>
      </c>
      <c r="K5" s="23" t="s">
        <v>267</v>
      </c>
      <c r="L5" s="23" t="s">
        <v>139</v>
      </c>
      <c r="M5" s="23" t="s">
        <v>269</v>
      </c>
      <c r="N5" s="23" t="s">
        <v>297</v>
      </c>
      <c r="O5" s="23" t="s">
        <v>271</v>
      </c>
      <c r="P5" s="23" t="s">
        <v>298</v>
      </c>
      <c r="Q5" s="23" t="s">
        <v>273</v>
      </c>
      <c r="R5" s="23"/>
      <c r="S5" s="23" t="s">
        <v>139</v>
      </c>
      <c r="T5" s="23" t="s">
        <v>276</v>
      </c>
      <c r="U5" s="23" t="s">
        <v>299</v>
      </c>
      <c r="V5" s="23" t="s">
        <v>278</v>
      </c>
    </row>
    <row r="6" ht="22.8" customHeight="1" spans="1:22">
      <c r="A6" s="45"/>
      <c r="B6" s="45"/>
      <c r="C6" s="45"/>
      <c r="D6" s="45"/>
      <c r="E6" s="45" t="s">
        <v>139</v>
      </c>
      <c r="F6" s="44">
        <f t="shared" ref="F6:F24" si="0">SUM(G6,L6,R6,S6)</f>
        <v>107.58</v>
      </c>
      <c r="G6" s="44">
        <f>SUM(H6:K6)</f>
        <v>71.52</v>
      </c>
      <c r="H6" s="44">
        <v>30.74</v>
      </c>
      <c r="I6" s="44">
        <v>10.34</v>
      </c>
      <c r="J6" s="44">
        <v>22.84</v>
      </c>
      <c r="K6" s="44">
        <v>7.6</v>
      </c>
      <c r="L6" s="44">
        <f>SUM(M6:Q6)</f>
        <v>15.57</v>
      </c>
      <c r="M6" s="44">
        <v>10.48</v>
      </c>
      <c r="N6" s="44"/>
      <c r="O6" s="44">
        <v>4.14</v>
      </c>
      <c r="P6" s="44"/>
      <c r="Q6" s="44">
        <v>0.95</v>
      </c>
      <c r="R6" s="44">
        <v>7.86</v>
      </c>
      <c r="S6" s="44">
        <f>SUM(T6:V6)</f>
        <v>12.63</v>
      </c>
      <c r="T6" s="44">
        <v>3.5</v>
      </c>
      <c r="U6" s="44"/>
      <c r="V6" s="44">
        <v>9.13</v>
      </c>
    </row>
    <row r="7" ht="22.8" customHeight="1" spans="1:22">
      <c r="A7" s="45"/>
      <c r="B7" s="45"/>
      <c r="C7" s="45"/>
      <c r="D7" s="43">
        <v>106</v>
      </c>
      <c r="E7" s="43" t="s">
        <v>157</v>
      </c>
      <c r="F7" s="44">
        <f>F6</f>
        <v>107.58</v>
      </c>
      <c r="G7" s="44">
        <f t="shared" ref="G7:V7" si="1">G6</f>
        <v>71.52</v>
      </c>
      <c r="H7" s="44">
        <f t="shared" si="1"/>
        <v>30.74</v>
      </c>
      <c r="I7" s="44">
        <f t="shared" si="1"/>
        <v>10.34</v>
      </c>
      <c r="J7" s="44">
        <f t="shared" si="1"/>
        <v>22.84</v>
      </c>
      <c r="K7" s="44">
        <f t="shared" si="1"/>
        <v>7.6</v>
      </c>
      <c r="L7" s="44">
        <f t="shared" si="1"/>
        <v>15.57</v>
      </c>
      <c r="M7" s="44">
        <f t="shared" si="1"/>
        <v>10.48</v>
      </c>
      <c r="N7" s="44">
        <f t="shared" si="1"/>
        <v>0</v>
      </c>
      <c r="O7" s="44">
        <f t="shared" si="1"/>
        <v>4.14</v>
      </c>
      <c r="P7" s="44">
        <f t="shared" si="1"/>
        <v>0</v>
      </c>
      <c r="Q7" s="44">
        <f t="shared" si="1"/>
        <v>0.95</v>
      </c>
      <c r="R7" s="44">
        <f t="shared" si="1"/>
        <v>7.86</v>
      </c>
      <c r="S7" s="44">
        <f t="shared" si="1"/>
        <v>12.63</v>
      </c>
      <c r="T7" s="44">
        <f t="shared" si="1"/>
        <v>3.5</v>
      </c>
      <c r="U7" s="44">
        <f t="shared" si="1"/>
        <v>0</v>
      </c>
      <c r="V7" s="44">
        <f t="shared" si="1"/>
        <v>9.13</v>
      </c>
    </row>
    <row r="8" ht="22.8" customHeight="1" spans="1:22">
      <c r="A8" s="45"/>
      <c r="B8" s="45"/>
      <c r="C8" s="45"/>
      <c r="D8" s="54">
        <v>106028</v>
      </c>
      <c r="E8" s="54" t="s">
        <v>158</v>
      </c>
      <c r="F8" s="44">
        <f>F7</f>
        <v>107.58</v>
      </c>
      <c r="G8" s="44">
        <f t="shared" ref="G8:V8" si="2">G7</f>
        <v>71.52</v>
      </c>
      <c r="H8" s="44">
        <f t="shared" si="2"/>
        <v>30.74</v>
      </c>
      <c r="I8" s="44">
        <f t="shared" si="2"/>
        <v>10.34</v>
      </c>
      <c r="J8" s="44">
        <f t="shared" si="2"/>
        <v>22.84</v>
      </c>
      <c r="K8" s="44">
        <f t="shared" si="2"/>
        <v>7.6</v>
      </c>
      <c r="L8" s="44">
        <f t="shared" si="2"/>
        <v>15.57</v>
      </c>
      <c r="M8" s="44">
        <f t="shared" si="2"/>
        <v>10.48</v>
      </c>
      <c r="N8" s="44">
        <f t="shared" si="2"/>
        <v>0</v>
      </c>
      <c r="O8" s="44">
        <f t="shared" si="2"/>
        <v>4.14</v>
      </c>
      <c r="P8" s="44">
        <f t="shared" si="2"/>
        <v>0</v>
      </c>
      <c r="Q8" s="44">
        <f t="shared" si="2"/>
        <v>0.95</v>
      </c>
      <c r="R8" s="44">
        <f t="shared" si="2"/>
        <v>7.86</v>
      </c>
      <c r="S8" s="44">
        <f t="shared" si="2"/>
        <v>12.63</v>
      </c>
      <c r="T8" s="44">
        <f t="shared" si="2"/>
        <v>3.5</v>
      </c>
      <c r="U8" s="44">
        <f t="shared" si="2"/>
        <v>0</v>
      </c>
      <c r="V8" s="44">
        <f t="shared" si="2"/>
        <v>9.13</v>
      </c>
    </row>
    <row r="9" s="60" customFormat="1" ht="22.8" customHeight="1" spans="1:22">
      <c r="A9" s="62" t="str">
        <f t="shared" ref="A9:A14" si="3">LEFT(D9,3)</f>
        <v>201</v>
      </c>
      <c r="B9" s="62" t="str">
        <f t="shared" ref="B9:B14" si="4">IF(LEN(D9)&gt;=5,MID(D9,4,2),"")</f>
        <v/>
      </c>
      <c r="C9" s="62" t="str">
        <f t="shared" ref="C9:C14" si="5">IF(LEN(D9)=7,RIGHT(D9,2),"")</f>
        <v/>
      </c>
      <c r="D9" s="54" t="s">
        <v>171</v>
      </c>
      <c r="E9" s="45" t="s">
        <v>173</v>
      </c>
      <c r="F9" s="44">
        <f t="shared" si="0"/>
        <v>84.15</v>
      </c>
      <c r="G9" s="44">
        <f t="shared" ref="G9:G14" si="6">SUM(H9:K9)</f>
        <v>71.52</v>
      </c>
      <c r="H9" s="61">
        <v>30.74</v>
      </c>
      <c r="I9" s="61">
        <v>10.34</v>
      </c>
      <c r="J9" s="61">
        <v>22.84</v>
      </c>
      <c r="K9" s="61">
        <v>7.6</v>
      </c>
      <c r="L9" s="44">
        <f t="shared" ref="L9:L14" si="7">SUM(M9:Q9)</f>
        <v>0</v>
      </c>
      <c r="M9" s="61"/>
      <c r="N9" s="61"/>
      <c r="O9" s="61"/>
      <c r="P9" s="61"/>
      <c r="Q9" s="61"/>
      <c r="R9" s="61"/>
      <c r="S9" s="44">
        <f t="shared" ref="S9:S14" si="8">SUM(T9:V9)</f>
        <v>12.63</v>
      </c>
      <c r="T9" s="61">
        <v>3.5</v>
      </c>
      <c r="U9" s="61"/>
      <c r="V9" s="61">
        <v>9.13</v>
      </c>
    </row>
    <row r="10" s="60" customFormat="1" ht="22.8" customHeight="1" spans="1:22">
      <c r="A10" s="62" t="str">
        <f t="shared" si="3"/>
        <v>201</v>
      </c>
      <c r="B10" s="62" t="str">
        <f t="shared" si="4"/>
        <v>39</v>
      </c>
      <c r="C10" s="62" t="str">
        <f t="shared" si="5"/>
        <v/>
      </c>
      <c r="D10" s="54" t="s">
        <v>175</v>
      </c>
      <c r="E10" s="45" t="s">
        <v>176</v>
      </c>
      <c r="F10" s="44">
        <f t="shared" si="0"/>
        <v>84.15</v>
      </c>
      <c r="G10" s="44">
        <f t="shared" si="6"/>
        <v>71.52</v>
      </c>
      <c r="H10" s="61">
        <v>30.74</v>
      </c>
      <c r="I10" s="61">
        <v>10.34</v>
      </c>
      <c r="J10" s="61">
        <v>22.84</v>
      </c>
      <c r="K10" s="61">
        <v>7.6</v>
      </c>
      <c r="L10" s="44">
        <f t="shared" si="7"/>
        <v>0</v>
      </c>
      <c r="M10" s="61"/>
      <c r="N10" s="61"/>
      <c r="O10" s="61"/>
      <c r="P10" s="61"/>
      <c r="Q10" s="61"/>
      <c r="R10" s="61"/>
      <c r="S10" s="44">
        <f t="shared" si="8"/>
        <v>12.63</v>
      </c>
      <c r="T10" s="61">
        <v>3.5</v>
      </c>
      <c r="U10" s="61"/>
      <c r="V10" s="61">
        <v>9.13</v>
      </c>
    </row>
    <row r="11" ht="22.8" customHeight="1" spans="1:22">
      <c r="A11" s="57" t="str">
        <f t="shared" si="3"/>
        <v>201</v>
      </c>
      <c r="B11" s="57" t="str">
        <f t="shared" si="4"/>
        <v>39</v>
      </c>
      <c r="C11" s="57" t="str">
        <f t="shared" si="5"/>
        <v>01</v>
      </c>
      <c r="D11" s="52" t="s">
        <v>178</v>
      </c>
      <c r="E11" s="38" t="s">
        <v>179</v>
      </c>
      <c r="F11" s="37">
        <f t="shared" si="0"/>
        <v>84.15</v>
      </c>
      <c r="G11" s="37">
        <f t="shared" si="6"/>
        <v>71.52</v>
      </c>
      <c r="H11" s="55">
        <v>30.74</v>
      </c>
      <c r="I11" s="55">
        <v>10.34</v>
      </c>
      <c r="J11" s="55">
        <v>22.84</v>
      </c>
      <c r="K11" s="55">
        <v>7.6</v>
      </c>
      <c r="L11" s="37">
        <f t="shared" si="7"/>
        <v>0</v>
      </c>
      <c r="M11" s="55"/>
      <c r="N11" s="55"/>
      <c r="O11" s="55"/>
      <c r="P11" s="55"/>
      <c r="Q11" s="55"/>
      <c r="R11" s="55"/>
      <c r="S11" s="37">
        <f t="shared" si="8"/>
        <v>12.63</v>
      </c>
      <c r="T11" s="55">
        <v>3.5</v>
      </c>
      <c r="U11" s="55"/>
      <c r="V11" s="55">
        <v>9.13</v>
      </c>
    </row>
    <row r="12" s="60" customFormat="1" ht="22.8" customHeight="1" spans="1:22">
      <c r="A12" s="62" t="str">
        <f t="shared" si="3"/>
        <v>208</v>
      </c>
      <c r="B12" s="62" t="str">
        <f t="shared" si="4"/>
        <v/>
      </c>
      <c r="C12" s="62" t="str">
        <f t="shared" si="5"/>
        <v/>
      </c>
      <c r="D12" s="54" t="s">
        <v>183</v>
      </c>
      <c r="E12" s="45" t="s">
        <v>184</v>
      </c>
      <c r="F12" s="44">
        <f t="shared" si="0"/>
        <v>11.43</v>
      </c>
      <c r="G12" s="44">
        <f t="shared" si="6"/>
        <v>0</v>
      </c>
      <c r="H12" s="61"/>
      <c r="I12" s="61"/>
      <c r="J12" s="61"/>
      <c r="K12" s="61"/>
      <c r="L12" s="44">
        <f>L15+L17+L13</f>
        <v>11.43</v>
      </c>
      <c r="M12" s="44">
        <f>M15+M17+M13</f>
        <v>10.48</v>
      </c>
      <c r="N12" s="61"/>
      <c r="O12" s="61"/>
      <c r="P12" s="61"/>
      <c r="Q12" s="44">
        <v>0.95</v>
      </c>
      <c r="R12" s="61"/>
      <c r="S12" s="44">
        <f t="shared" si="8"/>
        <v>0</v>
      </c>
      <c r="T12" s="61"/>
      <c r="U12" s="61"/>
      <c r="V12" s="61"/>
    </row>
    <row r="13" s="60" customFormat="1" ht="22.8" customHeight="1" spans="1:22">
      <c r="A13" s="62" t="str">
        <f t="shared" si="3"/>
        <v>208</v>
      </c>
      <c r="B13" s="62" t="str">
        <f t="shared" si="4"/>
        <v>05</v>
      </c>
      <c r="C13" s="62" t="str">
        <f t="shared" si="5"/>
        <v/>
      </c>
      <c r="D13" s="54" t="s">
        <v>186</v>
      </c>
      <c r="E13" s="45" t="s">
        <v>187</v>
      </c>
      <c r="F13" s="44">
        <f t="shared" si="0"/>
        <v>10.48</v>
      </c>
      <c r="G13" s="44">
        <f t="shared" si="6"/>
        <v>0</v>
      </c>
      <c r="H13" s="61"/>
      <c r="I13" s="61"/>
      <c r="J13" s="61"/>
      <c r="K13" s="61"/>
      <c r="L13" s="44">
        <f>SUM(M13:Q13)</f>
        <v>10.48</v>
      </c>
      <c r="M13" s="61">
        <v>10.48</v>
      </c>
      <c r="N13" s="61"/>
      <c r="O13" s="61"/>
      <c r="P13" s="61"/>
      <c r="Q13" s="61"/>
      <c r="R13" s="61"/>
      <c r="S13" s="44">
        <f t="shared" si="8"/>
        <v>0</v>
      </c>
      <c r="T13" s="61"/>
      <c r="U13" s="61"/>
      <c r="V13" s="61"/>
    </row>
    <row r="14" ht="22.8" customHeight="1" spans="1:22">
      <c r="A14" s="57" t="str">
        <f t="shared" si="3"/>
        <v>208</v>
      </c>
      <c r="B14" s="57" t="str">
        <f t="shared" si="4"/>
        <v>05</v>
      </c>
      <c r="C14" s="57" t="str">
        <f t="shared" si="5"/>
        <v>05</v>
      </c>
      <c r="D14" s="52" t="s">
        <v>188</v>
      </c>
      <c r="E14" s="38" t="s">
        <v>189</v>
      </c>
      <c r="F14" s="37">
        <f t="shared" si="0"/>
        <v>10.48</v>
      </c>
      <c r="G14" s="37">
        <f t="shared" si="6"/>
        <v>0</v>
      </c>
      <c r="H14" s="55"/>
      <c r="I14" s="55"/>
      <c r="J14" s="55"/>
      <c r="K14" s="55"/>
      <c r="L14" s="37">
        <f t="shared" si="7"/>
        <v>10.48</v>
      </c>
      <c r="M14" s="55">
        <v>10.48</v>
      </c>
      <c r="N14" s="55"/>
      <c r="O14" s="55"/>
      <c r="P14" s="55"/>
      <c r="Q14" s="55"/>
      <c r="R14" s="55"/>
      <c r="S14" s="37">
        <f t="shared" si="8"/>
        <v>0</v>
      </c>
      <c r="T14" s="55"/>
      <c r="U14" s="55"/>
      <c r="V14" s="55"/>
    </row>
    <row r="15" s="60" customFormat="1" ht="22.8" customHeight="1" spans="1:22">
      <c r="A15" s="62" t="str">
        <f t="shared" ref="A15:A24" si="9">LEFT(D15,3)</f>
        <v>208</v>
      </c>
      <c r="B15" s="62" t="str">
        <f t="shared" ref="B15:B24" si="10">IF(LEN(D15)&gt;=5,MID(D15,4,2),"")</f>
        <v>11</v>
      </c>
      <c r="C15" s="62" t="str">
        <f t="shared" ref="C15:C24" si="11">IF(LEN(D15)=7,RIGHT(D15,2),"")</f>
        <v/>
      </c>
      <c r="D15" s="54" t="s">
        <v>191</v>
      </c>
      <c r="E15" s="45" t="s">
        <v>192</v>
      </c>
      <c r="F15" s="44">
        <f t="shared" si="0"/>
        <v>0.46</v>
      </c>
      <c r="G15" s="44">
        <f t="shared" ref="G15:G24" si="12">SUM(H15:K15)</f>
        <v>0</v>
      </c>
      <c r="H15" s="61"/>
      <c r="I15" s="61"/>
      <c r="J15" s="61"/>
      <c r="K15" s="61"/>
      <c r="L15" s="44">
        <f t="shared" ref="L15:L24" si="13">SUM(M15:Q15)</f>
        <v>0.46</v>
      </c>
      <c r="M15" s="61"/>
      <c r="N15" s="61"/>
      <c r="O15" s="61"/>
      <c r="P15" s="61"/>
      <c r="Q15" s="61">
        <v>0.46</v>
      </c>
      <c r="R15" s="61"/>
      <c r="S15" s="44">
        <f t="shared" ref="S15:S24" si="14">SUM(T15:V15)</f>
        <v>0</v>
      </c>
      <c r="T15" s="61"/>
      <c r="U15" s="61"/>
      <c r="V15" s="61"/>
    </row>
    <row r="16" ht="22.8" customHeight="1" spans="1:22">
      <c r="A16" s="57" t="str">
        <f t="shared" si="9"/>
        <v>208</v>
      </c>
      <c r="B16" s="57" t="str">
        <f t="shared" si="10"/>
        <v>11</v>
      </c>
      <c r="C16" s="57" t="str">
        <f t="shared" si="11"/>
        <v>99</v>
      </c>
      <c r="D16" s="52" t="s">
        <v>194</v>
      </c>
      <c r="E16" s="38" t="s">
        <v>195</v>
      </c>
      <c r="F16" s="37">
        <f t="shared" si="0"/>
        <v>0.46</v>
      </c>
      <c r="G16" s="37">
        <f t="shared" si="12"/>
        <v>0</v>
      </c>
      <c r="H16" s="55"/>
      <c r="I16" s="55"/>
      <c r="J16" s="55"/>
      <c r="K16" s="55"/>
      <c r="L16" s="37">
        <f t="shared" si="13"/>
        <v>0.46</v>
      </c>
      <c r="M16" s="55"/>
      <c r="N16" s="55"/>
      <c r="O16" s="55"/>
      <c r="P16" s="55"/>
      <c r="Q16" s="55">
        <v>0.46</v>
      </c>
      <c r="R16" s="55"/>
      <c r="S16" s="37">
        <f t="shared" si="14"/>
        <v>0</v>
      </c>
      <c r="T16" s="55"/>
      <c r="U16" s="55"/>
      <c r="V16" s="55"/>
    </row>
    <row r="17" s="60" customFormat="1" ht="22.8" customHeight="1" spans="1:22">
      <c r="A17" s="62" t="str">
        <f t="shared" si="9"/>
        <v>208</v>
      </c>
      <c r="B17" s="62" t="str">
        <f t="shared" si="10"/>
        <v>99</v>
      </c>
      <c r="C17" s="62" t="str">
        <f t="shared" si="11"/>
        <v/>
      </c>
      <c r="D17" s="54" t="s">
        <v>196</v>
      </c>
      <c r="E17" s="45" t="s">
        <v>197</v>
      </c>
      <c r="F17" s="44">
        <f t="shared" si="0"/>
        <v>0.49</v>
      </c>
      <c r="G17" s="44">
        <f t="shared" si="12"/>
        <v>0</v>
      </c>
      <c r="H17" s="61"/>
      <c r="I17" s="61"/>
      <c r="J17" s="61"/>
      <c r="K17" s="61"/>
      <c r="L17" s="44">
        <f t="shared" si="13"/>
        <v>0.49</v>
      </c>
      <c r="M17" s="61"/>
      <c r="N17" s="61"/>
      <c r="O17" s="61"/>
      <c r="P17" s="61"/>
      <c r="Q17" s="61">
        <v>0.49</v>
      </c>
      <c r="R17" s="61"/>
      <c r="S17" s="44">
        <f t="shared" si="14"/>
        <v>0</v>
      </c>
      <c r="T17" s="61"/>
      <c r="U17" s="61"/>
      <c r="V17" s="61"/>
    </row>
    <row r="18" ht="22.8" customHeight="1" spans="1:22">
      <c r="A18" s="57" t="str">
        <f t="shared" si="9"/>
        <v>208</v>
      </c>
      <c r="B18" s="57" t="str">
        <f t="shared" si="10"/>
        <v>99</v>
      </c>
      <c r="C18" s="57" t="str">
        <f t="shared" si="11"/>
        <v>99</v>
      </c>
      <c r="D18" s="52" t="s">
        <v>198</v>
      </c>
      <c r="E18" s="38" t="s">
        <v>197</v>
      </c>
      <c r="F18" s="37">
        <f t="shared" si="0"/>
        <v>0.49</v>
      </c>
      <c r="G18" s="37">
        <f t="shared" si="12"/>
        <v>0</v>
      </c>
      <c r="H18" s="55"/>
      <c r="I18" s="55"/>
      <c r="J18" s="55"/>
      <c r="K18" s="55"/>
      <c r="L18" s="37">
        <f t="shared" si="13"/>
        <v>0.49</v>
      </c>
      <c r="M18" s="55"/>
      <c r="N18" s="55"/>
      <c r="O18" s="55"/>
      <c r="P18" s="55"/>
      <c r="Q18" s="55">
        <v>0.49</v>
      </c>
      <c r="R18" s="55"/>
      <c r="S18" s="37">
        <f t="shared" si="14"/>
        <v>0</v>
      </c>
      <c r="T18" s="55"/>
      <c r="U18" s="55"/>
      <c r="V18" s="55"/>
    </row>
    <row r="19" s="60" customFormat="1" ht="22.8" customHeight="1" spans="1:22">
      <c r="A19" s="62" t="str">
        <f t="shared" si="9"/>
        <v>210</v>
      </c>
      <c r="B19" s="62" t="str">
        <f t="shared" si="10"/>
        <v/>
      </c>
      <c r="C19" s="62" t="str">
        <f t="shared" si="11"/>
        <v/>
      </c>
      <c r="D19" s="54" t="s">
        <v>199</v>
      </c>
      <c r="E19" s="45" t="s">
        <v>200</v>
      </c>
      <c r="F19" s="44">
        <f t="shared" si="0"/>
        <v>4.14</v>
      </c>
      <c r="G19" s="44">
        <f t="shared" si="12"/>
        <v>0</v>
      </c>
      <c r="H19" s="61"/>
      <c r="I19" s="61"/>
      <c r="J19" s="61"/>
      <c r="K19" s="61"/>
      <c r="L19" s="44">
        <f t="shared" si="13"/>
        <v>4.14</v>
      </c>
      <c r="M19" s="61"/>
      <c r="N19" s="61"/>
      <c r="O19" s="61">
        <v>4.14</v>
      </c>
      <c r="P19" s="61"/>
      <c r="Q19" s="61"/>
      <c r="R19" s="61"/>
      <c r="S19" s="44">
        <f t="shared" si="14"/>
        <v>0</v>
      </c>
      <c r="T19" s="61"/>
      <c r="U19" s="61"/>
      <c r="V19" s="61"/>
    </row>
    <row r="20" s="60" customFormat="1" ht="22.8" customHeight="1" spans="1:22">
      <c r="A20" s="62" t="str">
        <f t="shared" si="9"/>
        <v>210</v>
      </c>
      <c r="B20" s="62" t="str">
        <f t="shared" si="10"/>
        <v>11</v>
      </c>
      <c r="C20" s="62" t="str">
        <f t="shared" si="11"/>
        <v/>
      </c>
      <c r="D20" s="54" t="s">
        <v>201</v>
      </c>
      <c r="E20" s="45" t="s">
        <v>202</v>
      </c>
      <c r="F20" s="44">
        <f t="shared" si="0"/>
        <v>4.14</v>
      </c>
      <c r="G20" s="44">
        <f t="shared" si="12"/>
        <v>0</v>
      </c>
      <c r="H20" s="61"/>
      <c r="I20" s="61"/>
      <c r="J20" s="61"/>
      <c r="K20" s="61"/>
      <c r="L20" s="44">
        <f t="shared" si="13"/>
        <v>4.14</v>
      </c>
      <c r="M20" s="61"/>
      <c r="N20" s="61"/>
      <c r="O20" s="61">
        <v>4.14</v>
      </c>
      <c r="P20" s="61"/>
      <c r="Q20" s="61"/>
      <c r="R20" s="61"/>
      <c r="S20" s="44">
        <f t="shared" si="14"/>
        <v>0</v>
      </c>
      <c r="T20" s="61"/>
      <c r="U20" s="61"/>
      <c r="V20" s="61"/>
    </row>
    <row r="21" ht="22.8" customHeight="1" spans="1:22">
      <c r="A21" s="57" t="str">
        <f t="shared" si="9"/>
        <v>210</v>
      </c>
      <c r="B21" s="57" t="str">
        <f t="shared" si="10"/>
        <v>11</v>
      </c>
      <c r="C21" s="57" t="str">
        <f t="shared" si="11"/>
        <v>01</v>
      </c>
      <c r="D21" s="52" t="s">
        <v>203</v>
      </c>
      <c r="E21" s="38" t="s">
        <v>204</v>
      </c>
      <c r="F21" s="37">
        <f t="shared" si="0"/>
        <v>4.14</v>
      </c>
      <c r="G21" s="37">
        <f t="shared" si="12"/>
        <v>0</v>
      </c>
      <c r="H21" s="55"/>
      <c r="I21" s="55"/>
      <c r="J21" s="55"/>
      <c r="K21" s="55"/>
      <c r="L21" s="37">
        <f t="shared" si="13"/>
        <v>4.14</v>
      </c>
      <c r="M21" s="55"/>
      <c r="N21" s="55"/>
      <c r="O21" s="55">
        <v>4.14</v>
      </c>
      <c r="P21" s="55"/>
      <c r="Q21" s="55"/>
      <c r="R21" s="55"/>
      <c r="S21" s="37">
        <f t="shared" si="14"/>
        <v>0</v>
      </c>
      <c r="T21" s="55"/>
      <c r="U21" s="55"/>
      <c r="V21" s="55"/>
    </row>
    <row r="22" s="60" customFormat="1" ht="22.8" customHeight="1" spans="1:22">
      <c r="A22" s="62" t="str">
        <f t="shared" si="9"/>
        <v>221</v>
      </c>
      <c r="B22" s="62" t="str">
        <f t="shared" si="10"/>
        <v/>
      </c>
      <c r="C22" s="62" t="str">
        <f t="shared" si="11"/>
        <v/>
      </c>
      <c r="D22" s="54" t="s">
        <v>205</v>
      </c>
      <c r="E22" s="45" t="s">
        <v>206</v>
      </c>
      <c r="F22" s="44">
        <f t="shared" si="0"/>
        <v>7.86</v>
      </c>
      <c r="G22" s="44">
        <f t="shared" si="12"/>
        <v>0</v>
      </c>
      <c r="H22" s="61"/>
      <c r="I22" s="61"/>
      <c r="J22" s="61"/>
      <c r="K22" s="61"/>
      <c r="L22" s="44">
        <f t="shared" si="13"/>
        <v>0</v>
      </c>
      <c r="M22" s="61"/>
      <c r="N22" s="61"/>
      <c r="O22" s="61"/>
      <c r="P22" s="61"/>
      <c r="Q22" s="61"/>
      <c r="R22" s="61">
        <v>7.86</v>
      </c>
      <c r="S22" s="44">
        <f t="shared" si="14"/>
        <v>0</v>
      </c>
      <c r="T22" s="61"/>
      <c r="U22" s="61"/>
      <c r="V22" s="61"/>
    </row>
    <row r="23" s="60" customFormat="1" ht="22.8" customHeight="1" spans="1:22">
      <c r="A23" s="62" t="str">
        <f t="shared" si="9"/>
        <v>221</v>
      </c>
      <c r="B23" s="62" t="str">
        <f t="shared" si="10"/>
        <v>02</v>
      </c>
      <c r="C23" s="62" t="str">
        <f t="shared" si="11"/>
        <v/>
      </c>
      <c r="D23" s="54" t="s">
        <v>207</v>
      </c>
      <c r="E23" s="45" t="s">
        <v>208</v>
      </c>
      <c r="F23" s="44">
        <f t="shared" si="0"/>
        <v>7.86</v>
      </c>
      <c r="G23" s="44">
        <f t="shared" si="12"/>
        <v>0</v>
      </c>
      <c r="H23" s="61"/>
      <c r="I23" s="61"/>
      <c r="J23" s="61"/>
      <c r="K23" s="61"/>
      <c r="L23" s="44">
        <f t="shared" si="13"/>
        <v>0</v>
      </c>
      <c r="M23" s="61"/>
      <c r="N23" s="61"/>
      <c r="O23" s="61"/>
      <c r="P23" s="61"/>
      <c r="Q23" s="61"/>
      <c r="R23" s="61">
        <v>7.86</v>
      </c>
      <c r="S23" s="44">
        <f t="shared" si="14"/>
        <v>0</v>
      </c>
      <c r="T23" s="61"/>
      <c r="U23" s="61"/>
      <c r="V23" s="61"/>
    </row>
    <row r="24" ht="22.8" customHeight="1" spans="1:22">
      <c r="A24" s="57" t="str">
        <f t="shared" si="9"/>
        <v>221</v>
      </c>
      <c r="B24" s="57" t="str">
        <f t="shared" si="10"/>
        <v>02</v>
      </c>
      <c r="C24" s="57" t="str">
        <f t="shared" si="11"/>
        <v>01</v>
      </c>
      <c r="D24" s="52" t="s">
        <v>209</v>
      </c>
      <c r="E24" s="38" t="s">
        <v>210</v>
      </c>
      <c r="F24" s="37">
        <f t="shared" si="0"/>
        <v>7.86</v>
      </c>
      <c r="G24" s="37">
        <f t="shared" si="12"/>
        <v>0</v>
      </c>
      <c r="H24" s="55"/>
      <c r="I24" s="55"/>
      <c r="J24" s="55"/>
      <c r="K24" s="55"/>
      <c r="L24" s="37">
        <f t="shared" si="13"/>
        <v>0</v>
      </c>
      <c r="M24" s="55"/>
      <c r="N24" s="55"/>
      <c r="O24" s="55"/>
      <c r="P24" s="55"/>
      <c r="Q24" s="55"/>
      <c r="R24" s="55">
        <v>7.86</v>
      </c>
      <c r="S24" s="37">
        <f t="shared" si="14"/>
        <v>0</v>
      </c>
      <c r="T24" s="55"/>
      <c r="U24" s="55"/>
      <c r="V24" s="55"/>
    </row>
  </sheetData>
  <autoFilter xmlns:etc="http://www.wps.cn/officeDocument/2017/etCustomData" ref="A8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2" sqref="A12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41"/>
      <c r="J1" s="53" t="s">
        <v>300</v>
      </c>
      <c r="K1" s="53"/>
    </row>
    <row r="2" ht="46.5" customHeight="1" spans="1:11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40" t="s">
        <v>35</v>
      </c>
      <c r="K3" s="40"/>
    </row>
    <row r="4" ht="23.25" customHeight="1" spans="1:11">
      <c r="A4" s="23" t="s">
        <v>160</v>
      </c>
      <c r="B4" s="23"/>
      <c r="C4" s="23"/>
      <c r="D4" s="23" t="s">
        <v>212</v>
      </c>
      <c r="E4" s="23" t="s">
        <v>213</v>
      </c>
      <c r="F4" s="23" t="s">
        <v>301</v>
      </c>
      <c r="G4" s="23" t="s">
        <v>302</v>
      </c>
      <c r="H4" s="23" t="s">
        <v>303</v>
      </c>
      <c r="I4" s="23" t="s">
        <v>304</v>
      </c>
      <c r="J4" s="23" t="s">
        <v>305</v>
      </c>
      <c r="K4" s="23" t="s">
        <v>306</v>
      </c>
    </row>
    <row r="5" ht="23.25" customHeight="1" spans="1:11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45"/>
      <c r="E6" s="45" t="s">
        <v>139</v>
      </c>
      <c r="F6" s="44">
        <f>SUM(G6:K6)</f>
        <v>0</v>
      </c>
      <c r="G6" s="44">
        <f>SUM('13个人家庭'!J6:M6,'13个人家庭'!O6)</f>
        <v>0</v>
      </c>
      <c r="H6" s="44">
        <f>'13个人家庭'!N6</f>
        <v>0</v>
      </c>
      <c r="I6" s="44">
        <f>'13个人家庭'!Q6</f>
        <v>0</v>
      </c>
      <c r="J6" s="44">
        <f>SUM('13个人家庭'!G6:I6)</f>
        <v>0</v>
      </c>
      <c r="K6" s="44">
        <f>SUM('13个人家庭'!P6,'13个人家庭'!R6)</f>
        <v>0</v>
      </c>
    </row>
    <row r="7" ht="22.8" customHeight="1" spans="1:11">
      <c r="A7" s="45"/>
      <c r="B7" s="45"/>
      <c r="C7" s="45"/>
      <c r="D7" s="43">
        <v>106</v>
      </c>
      <c r="E7" s="43" t="s">
        <v>157</v>
      </c>
      <c r="F7" s="44">
        <f t="shared" ref="F7:K7" si="0">F6</f>
        <v>0</v>
      </c>
      <c r="G7" s="44">
        <f t="shared" si="0"/>
        <v>0</v>
      </c>
      <c r="H7" s="44">
        <f t="shared" si="0"/>
        <v>0</v>
      </c>
      <c r="I7" s="44">
        <f t="shared" si="0"/>
        <v>0</v>
      </c>
      <c r="J7" s="44">
        <f t="shared" si="0"/>
        <v>0</v>
      </c>
      <c r="K7" s="44">
        <f t="shared" si="0"/>
        <v>0</v>
      </c>
    </row>
    <row r="8" ht="22.8" customHeight="1" spans="1:11">
      <c r="A8" s="45"/>
      <c r="B8" s="45"/>
      <c r="C8" s="45"/>
      <c r="D8" s="54">
        <v>106028</v>
      </c>
      <c r="E8" s="54" t="s">
        <v>158</v>
      </c>
      <c r="F8" s="44">
        <f t="shared" ref="F8:K8" si="1">F7</f>
        <v>0</v>
      </c>
      <c r="G8" s="44">
        <f t="shared" si="1"/>
        <v>0</v>
      </c>
      <c r="H8" s="44">
        <f t="shared" si="1"/>
        <v>0</v>
      </c>
      <c r="I8" s="44">
        <f t="shared" si="1"/>
        <v>0</v>
      </c>
      <c r="J8" s="44">
        <f t="shared" si="1"/>
        <v>0</v>
      </c>
      <c r="K8" s="44">
        <f t="shared" si="1"/>
        <v>0</v>
      </c>
    </row>
    <row r="9" ht="22.8" customHeight="1" spans="1:11">
      <c r="A9" s="62"/>
      <c r="B9" s="62"/>
      <c r="C9" s="62"/>
      <c r="D9" s="54"/>
      <c r="E9" s="54"/>
      <c r="F9" s="61"/>
      <c r="G9" s="61"/>
      <c r="H9" s="61"/>
      <c r="I9" s="61"/>
      <c r="J9" s="61"/>
      <c r="K9" s="61"/>
    </row>
    <row r="10" ht="22.8" customHeight="1" spans="1:11">
      <c r="A10" s="62"/>
      <c r="B10" s="62"/>
      <c r="C10" s="62"/>
      <c r="D10" s="54"/>
      <c r="E10" s="54"/>
      <c r="F10" s="61"/>
      <c r="G10" s="61"/>
      <c r="H10" s="61"/>
      <c r="I10" s="61"/>
      <c r="J10" s="61"/>
      <c r="K10" s="61"/>
    </row>
    <row r="11" ht="22.8" customHeight="1" spans="1:11">
      <c r="A11" s="57"/>
      <c r="B11" s="57"/>
      <c r="C11" s="57"/>
      <c r="D11" s="52"/>
      <c r="E11" s="38"/>
      <c r="F11" s="55"/>
      <c r="G11" s="55"/>
      <c r="H11" s="55"/>
      <c r="I11" s="55"/>
      <c r="J11" s="55"/>
      <c r="K11" s="55"/>
    </row>
    <row r="12" spans="1:1">
      <c r="A12" t="s">
        <v>307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20" zoomScaleNormal="120" workbookViewId="0">
      <selection activeCell="D7" sqref="D7:E7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41"/>
      <c r="Q1" s="53" t="s">
        <v>308</v>
      </c>
      <c r="R1" s="53"/>
    </row>
    <row r="2" ht="40.5" customHeight="1" spans="1:18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0" t="s">
        <v>35</v>
      </c>
      <c r="R3" s="40"/>
    </row>
    <row r="4" ht="24.15" customHeight="1" spans="1:18">
      <c r="A4" s="23" t="s">
        <v>160</v>
      </c>
      <c r="B4" s="23"/>
      <c r="C4" s="23"/>
      <c r="D4" s="23" t="s">
        <v>212</v>
      </c>
      <c r="E4" s="23" t="s">
        <v>213</v>
      </c>
      <c r="F4" s="23" t="s">
        <v>301</v>
      </c>
      <c r="G4" s="23" t="s">
        <v>309</v>
      </c>
      <c r="H4" s="23" t="s">
        <v>310</v>
      </c>
      <c r="I4" s="23" t="s">
        <v>311</v>
      </c>
      <c r="J4" s="23" t="s">
        <v>312</v>
      </c>
      <c r="K4" s="23" t="s">
        <v>313</v>
      </c>
      <c r="L4" s="23" t="s">
        <v>314</v>
      </c>
      <c r="M4" s="23" t="s">
        <v>315</v>
      </c>
      <c r="N4" s="23" t="s">
        <v>303</v>
      </c>
      <c r="O4" s="23" t="s">
        <v>316</v>
      </c>
      <c r="P4" s="23" t="s">
        <v>317</v>
      </c>
      <c r="Q4" s="23" t="s">
        <v>304</v>
      </c>
      <c r="R4" s="23" t="s">
        <v>306</v>
      </c>
    </row>
    <row r="5" ht="21.6" customHeight="1" spans="1:18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5"/>
      <c r="B6" s="45"/>
      <c r="C6" s="45"/>
      <c r="D6" s="45"/>
      <c r="E6" s="45" t="s">
        <v>139</v>
      </c>
      <c r="F6" s="44">
        <f>SUM(G6:R6)</f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22.8" customHeight="1" spans="1:18">
      <c r="A7" s="45"/>
      <c r="B7" s="45"/>
      <c r="C7" s="45"/>
      <c r="D7" s="43">
        <v>106</v>
      </c>
      <c r="E7" s="43" t="s">
        <v>157</v>
      </c>
      <c r="F7" s="44">
        <f>F6</f>
        <v>0</v>
      </c>
      <c r="G7" s="44">
        <f>G6</f>
        <v>0</v>
      </c>
      <c r="H7" s="44">
        <f t="shared" ref="G7:R7" si="0">H6</f>
        <v>0</v>
      </c>
      <c r="I7" s="44">
        <f t="shared" si="0"/>
        <v>0</v>
      </c>
      <c r="J7" s="44">
        <f t="shared" si="0"/>
        <v>0</v>
      </c>
      <c r="K7" s="44">
        <f t="shared" si="0"/>
        <v>0</v>
      </c>
      <c r="L7" s="44">
        <f t="shared" si="0"/>
        <v>0</v>
      </c>
      <c r="M7" s="44">
        <f t="shared" si="0"/>
        <v>0</v>
      </c>
      <c r="N7" s="44">
        <f t="shared" si="0"/>
        <v>0</v>
      </c>
      <c r="O7" s="44">
        <f t="shared" si="0"/>
        <v>0</v>
      </c>
      <c r="P7" s="44">
        <f t="shared" si="0"/>
        <v>0</v>
      </c>
      <c r="Q7" s="44">
        <f t="shared" si="0"/>
        <v>0</v>
      </c>
      <c r="R7" s="44">
        <f t="shared" si="0"/>
        <v>0</v>
      </c>
    </row>
    <row r="8" ht="22.8" customHeight="1" spans="1:18">
      <c r="A8" s="45"/>
      <c r="B8" s="45"/>
      <c r="C8" s="45"/>
      <c r="D8" s="54">
        <v>106028</v>
      </c>
      <c r="E8" s="54" t="s">
        <v>158</v>
      </c>
      <c r="F8" s="44">
        <f>F7</f>
        <v>0</v>
      </c>
      <c r="G8" s="44">
        <f t="shared" ref="G8:R8" si="1">G7</f>
        <v>0</v>
      </c>
      <c r="H8" s="44">
        <f t="shared" si="1"/>
        <v>0</v>
      </c>
      <c r="I8" s="44">
        <f t="shared" si="1"/>
        <v>0</v>
      </c>
      <c r="J8" s="44">
        <f t="shared" si="1"/>
        <v>0</v>
      </c>
      <c r="K8" s="44">
        <f t="shared" si="1"/>
        <v>0</v>
      </c>
      <c r="L8" s="44">
        <f t="shared" si="1"/>
        <v>0</v>
      </c>
      <c r="M8" s="44">
        <f t="shared" si="1"/>
        <v>0</v>
      </c>
      <c r="N8" s="44">
        <f t="shared" si="1"/>
        <v>0</v>
      </c>
      <c r="O8" s="44">
        <f t="shared" si="1"/>
        <v>0</v>
      </c>
      <c r="P8" s="44">
        <f t="shared" si="1"/>
        <v>0</v>
      </c>
      <c r="Q8" s="44">
        <f t="shared" si="1"/>
        <v>0</v>
      </c>
      <c r="R8" s="44">
        <f t="shared" si="1"/>
        <v>0</v>
      </c>
    </row>
    <row r="9" s="60" customFormat="1" ht="22.8" customHeight="1" spans="1:18">
      <c r="A9" s="62"/>
      <c r="B9" s="62"/>
      <c r="C9" s="62"/>
      <c r="D9" s="54"/>
      <c r="E9" s="54"/>
      <c r="F9" s="44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="60" customFormat="1" ht="22.8" customHeight="1" spans="1:18">
      <c r="A10" s="62"/>
      <c r="B10" s="62"/>
      <c r="C10" s="62"/>
      <c r="D10" s="54"/>
      <c r="E10" s="54"/>
      <c r="F10" s="44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22.8" customHeight="1" spans="1:18">
      <c r="A11" s="57"/>
      <c r="B11" s="57"/>
      <c r="C11" s="57"/>
      <c r="D11" s="52"/>
      <c r="E11" s="38"/>
      <c r="F11" s="37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">
      <c r="A12" t="s">
        <v>307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23" sqref="K2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41"/>
      <c r="S1" s="53" t="s">
        <v>318</v>
      </c>
      <c r="T1" s="53"/>
    </row>
    <row r="2" ht="36.15" customHeight="1" spans="1:20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0" t="s">
        <v>35</v>
      </c>
      <c r="T3" s="40"/>
    </row>
    <row r="4" ht="28.5" customHeight="1" spans="1:20">
      <c r="A4" s="23" t="s">
        <v>160</v>
      </c>
      <c r="B4" s="23"/>
      <c r="C4" s="23"/>
      <c r="D4" s="23" t="s">
        <v>212</v>
      </c>
      <c r="E4" s="23" t="s">
        <v>213</v>
      </c>
      <c r="F4" s="23" t="s">
        <v>301</v>
      </c>
      <c r="G4" s="23" t="s">
        <v>216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219</v>
      </c>
      <c r="S4" s="23"/>
      <c r="T4" s="23"/>
    </row>
    <row r="5" ht="36.15" customHeight="1" spans="1:20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139</v>
      </c>
      <c r="H5" s="23" t="s">
        <v>319</v>
      </c>
      <c r="I5" s="23" t="s">
        <v>320</v>
      </c>
      <c r="J5" s="23" t="s">
        <v>321</v>
      </c>
      <c r="K5" s="23" t="s">
        <v>322</v>
      </c>
      <c r="L5" s="23" t="s">
        <v>323</v>
      </c>
      <c r="M5" s="23" t="s">
        <v>324</v>
      </c>
      <c r="N5" s="23" t="s">
        <v>325</v>
      </c>
      <c r="O5" s="23" t="s">
        <v>326</v>
      </c>
      <c r="P5" s="23" t="s">
        <v>327</v>
      </c>
      <c r="Q5" s="23" t="s">
        <v>328</v>
      </c>
      <c r="R5" s="23" t="s">
        <v>139</v>
      </c>
      <c r="S5" s="23" t="s">
        <v>280</v>
      </c>
      <c r="T5" s="23" t="s">
        <v>292</v>
      </c>
    </row>
    <row r="6" ht="22.8" customHeight="1" spans="1:20">
      <c r="A6" s="45"/>
      <c r="B6" s="45"/>
      <c r="C6" s="45"/>
      <c r="D6" s="45"/>
      <c r="E6" s="45" t="s">
        <v>139</v>
      </c>
      <c r="F6" s="61">
        <f t="shared" ref="F6:F11" si="0">SUM(G6,R6)</f>
        <v>12.6</v>
      </c>
      <c r="G6" s="61">
        <f t="shared" ref="G6:G11" si="1">SUM(H6:Q6)</f>
        <v>12.6</v>
      </c>
      <c r="H6" s="61">
        <f>SUM('15商品服务'!G6:H6,'15商品服务'!J6:P6,'15商品服务'!S6,'15商品服务'!AB6:AC6,'15商品服务'!AE6:AF6)</f>
        <v>5.9</v>
      </c>
      <c r="I6" s="61">
        <f>'15商品服务'!T6</f>
        <v>0</v>
      </c>
      <c r="J6" s="61">
        <f>'15商品服务'!U6</f>
        <v>0</v>
      </c>
      <c r="K6" s="61">
        <f>SUM('15商品服务'!W6:Y6)</f>
        <v>0</v>
      </c>
      <c r="L6" s="61">
        <f>SUM('15商品服务'!I6,'15商品服务'!Z6:AA6)</f>
        <v>0</v>
      </c>
      <c r="M6" s="61">
        <f>'15商品服务'!V6</f>
        <v>0</v>
      </c>
      <c r="N6" s="61">
        <f>'15商品服务'!Q6</f>
        <v>0</v>
      </c>
      <c r="O6" s="61">
        <f>'15商品服务'!AD6</f>
        <v>0</v>
      </c>
      <c r="P6" s="61">
        <f>'15商品服务'!R6</f>
        <v>0</v>
      </c>
      <c r="Q6" s="61">
        <f>'15商品服务'!AG6</f>
        <v>6.7</v>
      </c>
      <c r="R6" s="61">
        <f t="shared" ref="R6:R11" si="2">SUM(S6:T6)</f>
        <v>0</v>
      </c>
      <c r="S6" s="61"/>
      <c r="T6" s="61"/>
    </row>
    <row r="7" ht="22.8" customHeight="1" spans="1:20">
      <c r="A7" s="45"/>
      <c r="B7" s="45"/>
      <c r="C7" s="45"/>
      <c r="D7" s="43">
        <v>106</v>
      </c>
      <c r="E7" s="43" t="s">
        <v>157</v>
      </c>
      <c r="F7" s="61">
        <f t="shared" ref="F7:T7" si="3">F6</f>
        <v>12.6</v>
      </c>
      <c r="G7" s="61">
        <f t="shared" si="3"/>
        <v>12.6</v>
      </c>
      <c r="H7" s="61">
        <f t="shared" si="3"/>
        <v>5.9</v>
      </c>
      <c r="I7" s="61">
        <f t="shared" si="3"/>
        <v>0</v>
      </c>
      <c r="J7" s="61">
        <f t="shared" si="3"/>
        <v>0</v>
      </c>
      <c r="K7" s="61">
        <f t="shared" si="3"/>
        <v>0</v>
      </c>
      <c r="L7" s="61">
        <f t="shared" si="3"/>
        <v>0</v>
      </c>
      <c r="M7" s="61">
        <f t="shared" si="3"/>
        <v>0</v>
      </c>
      <c r="N7" s="61">
        <f t="shared" si="3"/>
        <v>0</v>
      </c>
      <c r="O7" s="61">
        <f t="shared" si="3"/>
        <v>0</v>
      </c>
      <c r="P7" s="61">
        <f t="shared" si="3"/>
        <v>0</v>
      </c>
      <c r="Q7" s="61">
        <f t="shared" si="3"/>
        <v>6.7</v>
      </c>
      <c r="R7" s="61">
        <f t="shared" si="3"/>
        <v>0</v>
      </c>
      <c r="S7" s="61">
        <f t="shared" si="3"/>
        <v>0</v>
      </c>
      <c r="T7" s="61">
        <f t="shared" si="3"/>
        <v>0</v>
      </c>
    </row>
    <row r="8" ht="22.8" customHeight="1" spans="1:20">
      <c r="A8" s="45"/>
      <c r="B8" s="45"/>
      <c r="C8" s="45"/>
      <c r="D8" s="54">
        <v>106028</v>
      </c>
      <c r="E8" s="54" t="s">
        <v>158</v>
      </c>
      <c r="F8" s="61">
        <f t="shared" ref="F8:T8" si="4">F7</f>
        <v>12.6</v>
      </c>
      <c r="G8" s="61">
        <f t="shared" si="4"/>
        <v>12.6</v>
      </c>
      <c r="H8" s="61">
        <f t="shared" si="4"/>
        <v>5.9</v>
      </c>
      <c r="I8" s="61">
        <f t="shared" si="4"/>
        <v>0</v>
      </c>
      <c r="J8" s="61">
        <f t="shared" si="4"/>
        <v>0</v>
      </c>
      <c r="K8" s="61">
        <f t="shared" si="4"/>
        <v>0</v>
      </c>
      <c r="L8" s="61">
        <f t="shared" si="4"/>
        <v>0</v>
      </c>
      <c r="M8" s="61">
        <f t="shared" si="4"/>
        <v>0</v>
      </c>
      <c r="N8" s="61">
        <f t="shared" si="4"/>
        <v>0</v>
      </c>
      <c r="O8" s="61">
        <f t="shared" si="4"/>
        <v>0</v>
      </c>
      <c r="P8" s="61">
        <f t="shared" si="4"/>
        <v>0</v>
      </c>
      <c r="Q8" s="61">
        <f t="shared" si="4"/>
        <v>6.7</v>
      </c>
      <c r="R8" s="61">
        <f t="shared" si="4"/>
        <v>0</v>
      </c>
      <c r="S8" s="61">
        <f t="shared" si="4"/>
        <v>0</v>
      </c>
      <c r="T8" s="61">
        <f t="shared" si="4"/>
        <v>0</v>
      </c>
    </row>
    <row r="9" ht="22.8" customHeight="1" spans="1:20">
      <c r="A9" s="45" t="str">
        <f t="shared" ref="A9:A11" si="5">LEFT(D9,3)</f>
        <v>201</v>
      </c>
      <c r="B9" s="45" t="str">
        <f t="shared" ref="B9:B11" si="6">IF(LEN(D9)&gt;=5,MID(D9,4,2),"")</f>
        <v/>
      </c>
      <c r="C9" s="45" t="str">
        <f t="shared" ref="C9:C11" si="7">IF(LEN(D9)=7,RIGHT(D9,2),"")</f>
        <v/>
      </c>
      <c r="D9" s="54" t="s">
        <v>171</v>
      </c>
      <c r="E9" s="54" t="s">
        <v>173</v>
      </c>
      <c r="F9" s="61">
        <f t="shared" si="0"/>
        <v>12.6</v>
      </c>
      <c r="G9" s="61">
        <f t="shared" si="1"/>
        <v>12.6</v>
      </c>
      <c r="H9" s="61">
        <v>5.9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6.7</v>
      </c>
      <c r="R9" s="61">
        <f t="shared" si="2"/>
        <v>0</v>
      </c>
      <c r="S9" s="61"/>
      <c r="T9" s="61"/>
    </row>
    <row r="10" ht="22.8" customHeight="1" spans="1:20">
      <c r="A10" s="45" t="str">
        <f t="shared" si="5"/>
        <v>201</v>
      </c>
      <c r="B10" s="45" t="str">
        <f t="shared" si="6"/>
        <v>39</v>
      </c>
      <c r="C10" s="45" t="str">
        <f t="shared" si="7"/>
        <v/>
      </c>
      <c r="D10" s="54" t="s">
        <v>175</v>
      </c>
      <c r="E10" s="54" t="s">
        <v>176</v>
      </c>
      <c r="F10" s="61">
        <f t="shared" si="0"/>
        <v>12.6</v>
      </c>
      <c r="G10" s="61">
        <f t="shared" si="1"/>
        <v>12.6</v>
      </c>
      <c r="H10" s="61">
        <v>5.9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6.7</v>
      </c>
      <c r="R10" s="61">
        <f t="shared" si="2"/>
        <v>0</v>
      </c>
      <c r="S10" s="61"/>
      <c r="T10" s="61"/>
    </row>
    <row r="11" ht="22.8" customHeight="1" spans="1:20">
      <c r="A11" s="52" t="str">
        <f t="shared" si="5"/>
        <v>201</v>
      </c>
      <c r="B11" s="52" t="str">
        <f t="shared" si="6"/>
        <v>39</v>
      </c>
      <c r="C11" s="52" t="str">
        <f t="shared" si="7"/>
        <v>01</v>
      </c>
      <c r="D11" s="52" t="s">
        <v>178</v>
      </c>
      <c r="E11" s="38" t="s">
        <v>179</v>
      </c>
      <c r="F11" s="55">
        <f t="shared" si="0"/>
        <v>12.6</v>
      </c>
      <c r="G11" s="55">
        <f t="shared" si="1"/>
        <v>12.6</v>
      </c>
      <c r="H11" s="55">
        <v>5.9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6.7</v>
      </c>
      <c r="R11" s="55">
        <f t="shared" si="2"/>
        <v>0</v>
      </c>
      <c r="S11" s="55"/>
      <c r="T11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20" zoomScaleNormal="120" topLeftCell="V1" workbookViewId="0">
      <selection activeCell="AG4" sqref="G4:H5 P4:P5 AG4:AG5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41"/>
      <c r="AF1" s="53" t="s">
        <v>329</v>
      </c>
      <c r="AG1" s="53"/>
    </row>
    <row r="2" ht="43.95" customHeight="1" spans="1:3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0" t="s">
        <v>35</v>
      </c>
      <c r="AG3" s="40"/>
    </row>
    <row r="4" ht="25.05" customHeight="1" spans="1:33">
      <c r="A4" s="23" t="s">
        <v>160</v>
      </c>
      <c r="B4" s="23"/>
      <c r="C4" s="23"/>
      <c r="D4" s="23" t="s">
        <v>212</v>
      </c>
      <c r="E4" s="23" t="s">
        <v>213</v>
      </c>
      <c r="F4" s="23" t="s">
        <v>330</v>
      </c>
      <c r="G4" s="23" t="s">
        <v>282</v>
      </c>
      <c r="H4" s="23" t="s">
        <v>331</v>
      </c>
      <c r="I4" s="23" t="s">
        <v>332</v>
      </c>
      <c r="J4" s="23" t="s">
        <v>333</v>
      </c>
      <c r="K4" s="23" t="s">
        <v>284</v>
      </c>
      <c r="L4" s="23" t="s">
        <v>286</v>
      </c>
      <c r="M4" s="23" t="s">
        <v>288</v>
      </c>
      <c r="N4" s="23" t="s">
        <v>334</v>
      </c>
      <c r="O4" s="23" t="s">
        <v>335</v>
      </c>
      <c r="P4" s="23" t="s">
        <v>336</v>
      </c>
      <c r="Q4" s="23" t="s">
        <v>325</v>
      </c>
      <c r="R4" s="23" t="s">
        <v>327</v>
      </c>
      <c r="S4" s="23" t="s">
        <v>337</v>
      </c>
      <c r="T4" s="23" t="s">
        <v>320</v>
      </c>
      <c r="U4" s="23" t="s">
        <v>321</v>
      </c>
      <c r="V4" s="23" t="s">
        <v>324</v>
      </c>
      <c r="W4" s="23" t="s">
        <v>338</v>
      </c>
      <c r="X4" s="23" t="s">
        <v>339</v>
      </c>
      <c r="Y4" s="23" t="s">
        <v>340</v>
      </c>
      <c r="Z4" s="23" t="s">
        <v>341</v>
      </c>
      <c r="AA4" s="23" t="s">
        <v>323</v>
      </c>
      <c r="AB4" s="23" t="s">
        <v>342</v>
      </c>
      <c r="AC4" s="23" t="s">
        <v>343</v>
      </c>
      <c r="AD4" s="23" t="s">
        <v>326</v>
      </c>
      <c r="AE4" s="23" t="s">
        <v>344</v>
      </c>
      <c r="AF4" s="23" t="s">
        <v>345</v>
      </c>
      <c r="AG4" s="23" t="s">
        <v>328</v>
      </c>
    </row>
    <row r="5" ht="21.6" customHeight="1" spans="1:33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36"/>
      <c r="C6" s="36"/>
      <c r="D6" s="38"/>
      <c r="E6" s="38" t="s">
        <v>139</v>
      </c>
      <c r="F6" s="61">
        <f t="shared" ref="F6:F11" si="0">SUM(G6:AG6)</f>
        <v>12.6</v>
      </c>
      <c r="G6" s="61">
        <v>4.6</v>
      </c>
      <c r="H6" s="61">
        <v>0.8</v>
      </c>
      <c r="I6" s="61"/>
      <c r="J6" s="61"/>
      <c r="K6" s="61"/>
      <c r="L6" s="61"/>
      <c r="M6" s="61"/>
      <c r="N6" s="61"/>
      <c r="O6" s="61"/>
      <c r="P6" s="61">
        <v>0.5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>
        <v>6.7</v>
      </c>
    </row>
    <row r="7" ht="22.8" customHeight="1" spans="1:33">
      <c r="A7" s="45"/>
      <c r="B7" s="45"/>
      <c r="C7" s="45"/>
      <c r="D7" s="43">
        <v>106</v>
      </c>
      <c r="E7" s="43" t="s">
        <v>157</v>
      </c>
      <c r="F7" s="61">
        <f>F6</f>
        <v>12.6</v>
      </c>
      <c r="G7" s="61">
        <f t="shared" ref="G7:AG7" si="1">G6</f>
        <v>4.6</v>
      </c>
      <c r="H7" s="61">
        <f t="shared" si="1"/>
        <v>0.8</v>
      </c>
      <c r="I7" s="61">
        <f t="shared" si="1"/>
        <v>0</v>
      </c>
      <c r="J7" s="61">
        <f t="shared" si="1"/>
        <v>0</v>
      </c>
      <c r="K7" s="61">
        <f t="shared" si="1"/>
        <v>0</v>
      </c>
      <c r="L7" s="61">
        <f t="shared" si="1"/>
        <v>0</v>
      </c>
      <c r="M7" s="61">
        <f t="shared" si="1"/>
        <v>0</v>
      </c>
      <c r="N7" s="61">
        <f t="shared" si="1"/>
        <v>0</v>
      </c>
      <c r="O7" s="61">
        <f t="shared" si="1"/>
        <v>0</v>
      </c>
      <c r="P7" s="61">
        <f t="shared" si="1"/>
        <v>0.5</v>
      </c>
      <c r="Q7" s="61">
        <f t="shared" si="1"/>
        <v>0</v>
      </c>
      <c r="R7" s="61">
        <f t="shared" si="1"/>
        <v>0</v>
      </c>
      <c r="S7" s="61">
        <f t="shared" si="1"/>
        <v>0</v>
      </c>
      <c r="T7" s="61">
        <f t="shared" si="1"/>
        <v>0</v>
      </c>
      <c r="U7" s="61">
        <f t="shared" si="1"/>
        <v>0</v>
      </c>
      <c r="V7" s="61">
        <f t="shared" si="1"/>
        <v>0</v>
      </c>
      <c r="W7" s="61">
        <f t="shared" si="1"/>
        <v>0</v>
      </c>
      <c r="X7" s="61">
        <f t="shared" si="1"/>
        <v>0</v>
      </c>
      <c r="Y7" s="61">
        <f t="shared" si="1"/>
        <v>0</v>
      </c>
      <c r="Z7" s="61">
        <f t="shared" si="1"/>
        <v>0</v>
      </c>
      <c r="AA7" s="61">
        <f t="shared" si="1"/>
        <v>0</v>
      </c>
      <c r="AB7" s="61">
        <f t="shared" si="1"/>
        <v>0</v>
      </c>
      <c r="AC7" s="61">
        <f t="shared" si="1"/>
        <v>0</v>
      </c>
      <c r="AD7" s="61">
        <f t="shared" si="1"/>
        <v>0</v>
      </c>
      <c r="AE7" s="61">
        <f t="shared" si="1"/>
        <v>0</v>
      </c>
      <c r="AF7" s="61">
        <f t="shared" si="1"/>
        <v>0</v>
      </c>
      <c r="AG7" s="61">
        <f t="shared" si="1"/>
        <v>6.7</v>
      </c>
    </row>
    <row r="8" ht="22.8" customHeight="1" spans="1:33">
      <c r="A8" s="45"/>
      <c r="B8" s="45"/>
      <c r="C8" s="45"/>
      <c r="D8" s="54">
        <v>106028</v>
      </c>
      <c r="E8" s="54" t="s">
        <v>158</v>
      </c>
      <c r="F8" s="61">
        <f>F7</f>
        <v>12.6</v>
      </c>
      <c r="G8" s="61">
        <f t="shared" ref="G8:AG8" si="2">G7</f>
        <v>4.6</v>
      </c>
      <c r="H8" s="61">
        <f t="shared" si="2"/>
        <v>0.8</v>
      </c>
      <c r="I8" s="61">
        <f t="shared" si="2"/>
        <v>0</v>
      </c>
      <c r="J8" s="61">
        <f t="shared" si="2"/>
        <v>0</v>
      </c>
      <c r="K8" s="61">
        <f t="shared" si="2"/>
        <v>0</v>
      </c>
      <c r="L8" s="61">
        <f t="shared" si="2"/>
        <v>0</v>
      </c>
      <c r="M8" s="61">
        <f t="shared" si="2"/>
        <v>0</v>
      </c>
      <c r="N8" s="61">
        <f t="shared" si="2"/>
        <v>0</v>
      </c>
      <c r="O8" s="61">
        <f t="shared" si="2"/>
        <v>0</v>
      </c>
      <c r="P8" s="61">
        <f t="shared" si="2"/>
        <v>0.5</v>
      </c>
      <c r="Q8" s="61">
        <f t="shared" si="2"/>
        <v>0</v>
      </c>
      <c r="R8" s="61">
        <f t="shared" si="2"/>
        <v>0</v>
      </c>
      <c r="S8" s="61">
        <f t="shared" si="2"/>
        <v>0</v>
      </c>
      <c r="T8" s="61">
        <f t="shared" si="2"/>
        <v>0</v>
      </c>
      <c r="U8" s="61">
        <f t="shared" si="2"/>
        <v>0</v>
      </c>
      <c r="V8" s="61">
        <f t="shared" si="2"/>
        <v>0</v>
      </c>
      <c r="W8" s="61">
        <f t="shared" si="2"/>
        <v>0</v>
      </c>
      <c r="X8" s="61">
        <f t="shared" si="2"/>
        <v>0</v>
      </c>
      <c r="Y8" s="61">
        <f t="shared" si="2"/>
        <v>0</v>
      </c>
      <c r="Z8" s="61">
        <f t="shared" si="2"/>
        <v>0</v>
      </c>
      <c r="AA8" s="61">
        <f t="shared" si="2"/>
        <v>0</v>
      </c>
      <c r="AB8" s="61">
        <f t="shared" si="2"/>
        <v>0</v>
      </c>
      <c r="AC8" s="61">
        <f t="shared" si="2"/>
        <v>0</v>
      </c>
      <c r="AD8" s="61">
        <f t="shared" si="2"/>
        <v>0</v>
      </c>
      <c r="AE8" s="61">
        <f t="shared" si="2"/>
        <v>0</v>
      </c>
      <c r="AF8" s="61">
        <f t="shared" si="2"/>
        <v>0</v>
      </c>
      <c r="AG8" s="61">
        <f t="shared" si="2"/>
        <v>6.7</v>
      </c>
    </row>
    <row r="9" s="60" customFormat="1" ht="22.8" customHeight="1" spans="1:33">
      <c r="A9" s="45" t="str">
        <f>LEFT(D9,3)</f>
        <v>201</v>
      </c>
      <c r="B9" s="45" t="str">
        <f>IF(LEN(D9)&gt;=5,MID(D9,4,2),"")</f>
        <v/>
      </c>
      <c r="C9" s="45" t="str">
        <f>IF(LEN(D9)=7,RIGHT(D9,2),"")</f>
        <v/>
      </c>
      <c r="D9" s="54" t="s">
        <v>171</v>
      </c>
      <c r="E9" s="54" t="s">
        <v>173</v>
      </c>
      <c r="F9" s="61">
        <f t="shared" si="0"/>
        <v>12.6</v>
      </c>
      <c r="G9" s="61">
        <v>4.6</v>
      </c>
      <c r="H9" s="61">
        <v>0.8</v>
      </c>
      <c r="I9" s="61"/>
      <c r="J9" s="61"/>
      <c r="K9" s="61"/>
      <c r="L9" s="61"/>
      <c r="M9" s="61"/>
      <c r="N9" s="61"/>
      <c r="O9" s="61"/>
      <c r="P9" s="61">
        <v>0.5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>
        <v>6.7</v>
      </c>
    </row>
    <row r="10" s="60" customFormat="1" ht="22.8" customHeight="1" spans="1:33">
      <c r="A10" s="45" t="str">
        <f>LEFT(D10,3)</f>
        <v>201</v>
      </c>
      <c r="B10" s="45" t="str">
        <f>IF(LEN(D10)&gt;=5,MID(D10,4,2),"")</f>
        <v>39</v>
      </c>
      <c r="C10" s="45" t="str">
        <f>IF(LEN(D10)=7,RIGHT(D10,2),"")</f>
        <v/>
      </c>
      <c r="D10" s="54" t="s">
        <v>175</v>
      </c>
      <c r="E10" s="54" t="s">
        <v>176</v>
      </c>
      <c r="F10" s="61">
        <f t="shared" si="0"/>
        <v>12.6</v>
      </c>
      <c r="G10" s="61">
        <v>4.6</v>
      </c>
      <c r="H10" s="61">
        <v>0.8</v>
      </c>
      <c r="I10" s="61"/>
      <c r="J10" s="61"/>
      <c r="K10" s="61"/>
      <c r="L10" s="61"/>
      <c r="M10" s="61"/>
      <c r="N10" s="61"/>
      <c r="O10" s="61"/>
      <c r="P10" s="61">
        <v>0.5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>
        <v>6.7</v>
      </c>
    </row>
    <row r="11" ht="22.8" customHeight="1" spans="1:33">
      <c r="A11" s="52" t="str">
        <f>LEFT(D11,3)</f>
        <v>201</v>
      </c>
      <c r="B11" s="52" t="str">
        <f>IF(LEN(D11)&gt;=5,MID(D11,4,2),"")</f>
        <v>39</v>
      </c>
      <c r="C11" s="52" t="str">
        <f>IF(LEN(D11)=7,RIGHT(D11,2),"")</f>
        <v>01</v>
      </c>
      <c r="D11" s="52" t="s">
        <v>178</v>
      </c>
      <c r="E11" s="38" t="s">
        <v>179</v>
      </c>
      <c r="F11" s="55">
        <f t="shared" si="0"/>
        <v>12.6</v>
      </c>
      <c r="G11" s="55">
        <v>4.6</v>
      </c>
      <c r="H11" s="55">
        <v>0.8</v>
      </c>
      <c r="I11" s="55"/>
      <c r="J11" s="55"/>
      <c r="K11" s="55"/>
      <c r="L11" s="55"/>
      <c r="M11" s="55"/>
      <c r="N11" s="55"/>
      <c r="O11" s="55"/>
      <c r="P11" s="55">
        <v>0.5</v>
      </c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>
        <v>6.7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31" sqref="F3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41"/>
      <c r="H1" s="14" t="s">
        <v>346</v>
      </c>
    </row>
    <row r="2" ht="33.6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40" t="s">
        <v>35</v>
      </c>
      <c r="H3" s="40"/>
    </row>
    <row r="4" ht="23.25" customHeight="1" spans="1:8">
      <c r="A4" s="23" t="s">
        <v>347</v>
      </c>
      <c r="B4" s="23" t="s">
        <v>348</v>
      </c>
      <c r="C4" s="23" t="s">
        <v>349</v>
      </c>
      <c r="D4" s="23" t="s">
        <v>350</v>
      </c>
      <c r="E4" s="23" t="s">
        <v>351</v>
      </c>
      <c r="F4" s="23"/>
      <c r="G4" s="23"/>
      <c r="H4" s="23" t="s">
        <v>352</v>
      </c>
    </row>
    <row r="5" ht="25.8" customHeight="1" spans="1:8">
      <c r="A5" s="23"/>
      <c r="B5" s="23"/>
      <c r="C5" s="23"/>
      <c r="D5" s="23"/>
      <c r="E5" s="23" t="s">
        <v>141</v>
      </c>
      <c r="F5" s="23" t="s">
        <v>353</v>
      </c>
      <c r="G5" s="23" t="s">
        <v>354</v>
      </c>
      <c r="H5" s="23"/>
    </row>
    <row r="6" ht="22.8" customHeight="1" spans="1:8">
      <c r="A6" s="45"/>
      <c r="B6" s="45" t="s">
        <v>139</v>
      </c>
      <c r="C6" s="44">
        <f>SUM(D6:E6,H6)</f>
        <v>0</v>
      </c>
      <c r="D6" s="44"/>
      <c r="E6" s="44">
        <f>SUM(F6:G6)</f>
        <v>0</v>
      </c>
      <c r="F6" s="44"/>
      <c r="G6" s="44"/>
      <c r="H6" s="44"/>
    </row>
    <row r="7" ht="22.8" customHeight="1" spans="1:8">
      <c r="A7" s="43"/>
      <c r="B7" s="43"/>
      <c r="C7" s="44"/>
      <c r="D7" s="44"/>
      <c r="E7" s="44"/>
      <c r="F7" s="44"/>
      <c r="G7" s="44"/>
      <c r="H7" s="44"/>
    </row>
    <row r="8" ht="22.8" customHeight="1" spans="1:8">
      <c r="A8" s="52"/>
      <c r="B8" s="52"/>
      <c r="C8" s="44"/>
      <c r="D8" s="55"/>
      <c r="E8" s="44"/>
      <c r="F8" s="55"/>
      <c r="G8" s="55"/>
      <c r="H8" s="55"/>
    </row>
    <row r="9" spans="1:1">
      <c r="A9" t="s">
        <v>355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9" sqref="C9:D9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41"/>
      <c r="H1" s="14" t="s">
        <v>356</v>
      </c>
    </row>
    <row r="2" ht="38.85" customHeight="1" spans="1:8">
      <c r="A2" s="19" t="s">
        <v>23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40" t="s">
        <v>35</v>
      </c>
      <c r="H3" s="40"/>
    </row>
    <row r="4" ht="23.25" customHeight="1" spans="1:8">
      <c r="A4" s="23" t="s">
        <v>161</v>
      </c>
      <c r="B4" s="23" t="s">
        <v>162</v>
      </c>
      <c r="C4" s="23" t="s">
        <v>139</v>
      </c>
      <c r="D4" s="23" t="s">
        <v>357</v>
      </c>
      <c r="E4" s="23"/>
      <c r="F4" s="23"/>
      <c r="G4" s="23"/>
      <c r="H4" s="23" t="s">
        <v>164</v>
      </c>
    </row>
    <row r="5" ht="19.8" customHeight="1" spans="1:8">
      <c r="A5" s="23"/>
      <c r="B5" s="23"/>
      <c r="C5" s="23"/>
      <c r="D5" s="23" t="s">
        <v>141</v>
      </c>
      <c r="E5" s="23" t="s">
        <v>252</v>
      </c>
      <c r="F5" s="23"/>
      <c r="G5" s="23" t="s">
        <v>253</v>
      </c>
      <c r="H5" s="23"/>
    </row>
    <row r="6" ht="27.6" customHeight="1" spans="1:8">
      <c r="A6" s="23"/>
      <c r="B6" s="23"/>
      <c r="C6" s="23"/>
      <c r="D6" s="23"/>
      <c r="E6" s="23" t="s">
        <v>231</v>
      </c>
      <c r="F6" s="23" t="s">
        <v>223</v>
      </c>
      <c r="G6" s="23"/>
      <c r="H6" s="23"/>
    </row>
    <row r="7" ht="22.8" customHeight="1" spans="1:8">
      <c r="A7" s="45"/>
      <c r="B7" s="25" t="s">
        <v>139</v>
      </c>
      <c r="C7" s="44"/>
      <c r="D7" s="44"/>
      <c r="E7" s="44"/>
      <c r="F7" s="44"/>
      <c r="G7" s="44"/>
      <c r="H7" s="44"/>
    </row>
    <row r="8" ht="22.8" customHeight="1" spans="1:8">
      <c r="A8" s="43"/>
      <c r="B8" s="43"/>
      <c r="C8" s="44"/>
      <c r="D8" s="44"/>
      <c r="E8" s="44"/>
      <c r="F8" s="44"/>
      <c r="G8" s="44"/>
      <c r="H8" s="44"/>
    </row>
    <row r="9" ht="22.8" customHeight="1" spans="1:8">
      <c r="A9" s="54"/>
      <c r="B9" s="54"/>
      <c r="C9" s="44"/>
      <c r="D9" s="44"/>
      <c r="E9" s="44"/>
      <c r="F9" s="44"/>
      <c r="G9" s="44"/>
      <c r="H9" s="44"/>
    </row>
    <row r="10" ht="22.8" customHeight="1" spans="1:8">
      <c r="A10" s="54"/>
      <c r="B10" s="54"/>
      <c r="C10" s="44"/>
      <c r="D10" s="44"/>
      <c r="E10" s="44"/>
      <c r="F10" s="44"/>
      <c r="G10" s="44"/>
      <c r="H10" s="44"/>
    </row>
    <row r="11" ht="22.8" customHeight="1" spans="1:8">
      <c r="A11" s="54"/>
      <c r="B11" s="54"/>
      <c r="C11" s="44"/>
      <c r="D11" s="44"/>
      <c r="E11" s="44"/>
      <c r="F11" s="44"/>
      <c r="G11" s="44"/>
      <c r="H11" s="44"/>
    </row>
    <row r="12" ht="22.8" customHeight="1" spans="1:8">
      <c r="A12" s="52"/>
      <c r="B12" s="52"/>
      <c r="C12" s="37"/>
      <c r="D12" s="37"/>
      <c r="E12" s="55"/>
      <c r="F12" s="55"/>
      <c r="G12" s="55"/>
      <c r="H12" s="55"/>
    </row>
    <row r="13" spans="1:1">
      <c r="A13" t="s">
        <v>358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9" activePane="bottomRight" state="frozen"/>
      <selection/>
      <selection pane="topRight"/>
      <selection pane="bottomLeft"/>
      <selection pane="bottomRight" activeCell="C9" sqref="C9:D9"/>
    </sheetView>
  </sheetViews>
  <sheetFormatPr defaultColWidth="10" defaultRowHeight="13.5" outlineLevelCol="2"/>
  <cols>
    <col min="1" max="1" width="6.33333333333333" style="112" customWidth="1"/>
    <col min="2" max="2" width="9.88333333333333" style="112" customWidth="1"/>
    <col min="3" max="3" width="52.3333333333333" style="112" customWidth="1"/>
    <col min="4" max="16384" width="10" style="112"/>
  </cols>
  <sheetData>
    <row r="1" ht="32.7" customHeight="1" spans="1:3">
      <c r="A1" s="113"/>
      <c r="B1" s="114" t="s">
        <v>5</v>
      </c>
      <c r="C1" s="114"/>
    </row>
    <row r="2" ht="25.05" customHeight="1" spans="2:3">
      <c r="B2" s="114"/>
      <c r="C2" s="114"/>
    </row>
    <row r="3" ht="31.05" customHeight="1" spans="2:3">
      <c r="B3" s="115" t="s">
        <v>6</v>
      </c>
      <c r="C3" s="115"/>
    </row>
    <row r="4" ht="32.55" customHeight="1" spans="2:3">
      <c r="B4" s="116">
        <v>1</v>
      </c>
      <c r="C4" s="117" t="s">
        <v>7</v>
      </c>
    </row>
    <row r="5" ht="32.55" customHeight="1" spans="2:3">
      <c r="B5" s="116">
        <v>2</v>
      </c>
      <c r="C5" s="117" t="s">
        <v>8</v>
      </c>
    </row>
    <row r="6" ht="32.55" customHeight="1" spans="2:3">
      <c r="B6" s="116">
        <v>3</v>
      </c>
      <c r="C6" s="117" t="s">
        <v>9</v>
      </c>
    </row>
    <row r="7" ht="32.55" customHeight="1" spans="2:3">
      <c r="B7" s="116">
        <v>4</v>
      </c>
      <c r="C7" s="117" t="s">
        <v>10</v>
      </c>
    </row>
    <row r="8" ht="32.55" customHeight="1" spans="2:3">
      <c r="B8" s="116">
        <v>5</v>
      </c>
      <c r="C8" s="117" t="s">
        <v>11</v>
      </c>
    </row>
    <row r="9" ht="32.55" customHeight="1" spans="2:3">
      <c r="B9" s="116">
        <v>6</v>
      </c>
      <c r="C9" s="117" t="s">
        <v>12</v>
      </c>
    </row>
    <row r="10" ht="32.55" customHeight="1" spans="2:3">
      <c r="B10" s="116">
        <v>7</v>
      </c>
      <c r="C10" s="117" t="s">
        <v>13</v>
      </c>
    </row>
    <row r="11" ht="32.55" customHeight="1" spans="2:3">
      <c r="B11" s="116">
        <v>8</v>
      </c>
      <c r="C11" s="117" t="s">
        <v>14</v>
      </c>
    </row>
    <row r="12" ht="32.55" customHeight="1" spans="2:3">
      <c r="B12" s="116">
        <v>9</v>
      </c>
      <c r="C12" s="117" t="s">
        <v>15</v>
      </c>
    </row>
    <row r="13" ht="32.55" customHeight="1" spans="2:3">
      <c r="B13" s="116">
        <v>10</v>
      </c>
      <c r="C13" s="117" t="s">
        <v>16</v>
      </c>
    </row>
    <row r="14" ht="32.55" customHeight="1" spans="2:3">
      <c r="B14" s="116">
        <v>11</v>
      </c>
      <c r="C14" s="117" t="s">
        <v>17</v>
      </c>
    </row>
    <row r="15" ht="32.55" customHeight="1" spans="2:3">
      <c r="B15" s="116">
        <v>12</v>
      </c>
      <c r="C15" s="117" t="s">
        <v>18</v>
      </c>
    </row>
    <row r="16" ht="32.55" customHeight="1" spans="2:3">
      <c r="B16" s="116">
        <v>13</v>
      </c>
      <c r="C16" s="117" t="s">
        <v>19</v>
      </c>
    </row>
    <row r="17" ht="32.55" customHeight="1" spans="2:3">
      <c r="B17" s="116">
        <v>14</v>
      </c>
      <c r="C17" s="117" t="s">
        <v>20</v>
      </c>
    </row>
    <row r="18" ht="32.55" customHeight="1" spans="2:3">
      <c r="B18" s="116">
        <v>15</v>
      </c>
      <c r="C18" s="117" t="s">
        <v>21</v>
      </c>
    </row>
    <row r="19" ht="32.55" customHeight="1" spans="2:3">
      <c r="B19" s="116">
        <v>16</v>
      </c>
      <c r="C19" s="117" t="s">
        <v>22</v>
      </c>
    </row>
    <row r="20" ht="32.55" customHeight="1" spans="2:3">
      <c r="B20" s="116">
        <v>17</v>
      </c>
      <c r="C20" s="117" t="s">
        <v>23</v>
      </c>
    </row>
    <row r="21" ht="32.55" customHeight="1" spans="2:3">
      <c r="B21" s="116">
        <v>18</v>
      </c>
      <c r="C21" s="117" t="s">
        <v>24</v>
      </c>
    </row>
    <row r="22" ht="32.55" customHeight="1" spans="2:3">
      <c r="B22" s="116">
        <v>19</v>
      </c>
      <c r="C22" s="117" t="s">
        <v>25</v>
      </c>
    </row>
    <row r="23" ht="32.55" customHeight="1" spans="2:3">
      <c r="B23" s="116">
        <v>20</v>
      </c>
      <c r="C23" s="117" t="s">
        <v>26</v>
      </c>
    </row>
    <row r="24" ht="32.55" customHeight="1" spans="2:3">
      <c r="B24" s="116">
        <v>21</v>
      </c>
      <c r="C24" s="117" t="s">
        <v>27</v>
      </c>
    </row>
    <row r="25" ht="32.55" customHeight="1" spans="2:3">
      <c r="B25" s="116">
        <v>22</v>
      </c>
      <c r="C25" s="117" t="s">
        <v>28</v>
      </c>
    </row>
    <row r="26" ht="32.55" customHeight="1" spans="2:3">
      <c r="B26" s="116">
        <v>23</v>
      </c>
      <c r="C26" s="117" t="s">
        <v>29</v>
      </c>
    </row>
    <row r="27" ht="32.55" customHeight="1" spans="2:3">
      <c r="B27" s="116">
        <v>24</v>
      </c>
      <c r="C27" s="118" t="s">
        <v>30</v>
      </c>
    </row>
    <row r="28" ht="27" customHeight="1" spans="2:3">
      <c r="B28" s="116">
        <v>25</v>
      </c>
      <c r="C28" s="119" t="s">
        <v>31</v>
      </c>
    </row>
    <row r="29" ht="27" customHeight="1" spans="2:3">
      <c r="B29" s="116">
        <v>26</v>
      </c>
      <c r="C29" s="119" t="s">
        <v>32</v>
      </c>
    </row>
    <row r="30" ht="30" customHeight="1" spans="2:3">
      <c r="B30" s="120"/>
      <c r="C30" s="120"/>
    </row>
    <row r="32" spans="2:3">
      <c r="B32" s="121"/>
      <c r="C32" s="12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9" sqref="C9:D9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41"/>
      <c r="S1" s="53" t="s">
        <v>359</v>
      </c>
      <c r="T1" s="53"/>
    </row>
    <row r="2" ht="47.4" customHeight="1" spans="1:17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0" t="s">
        <v>35</v>
      </c>
      <c r="T3" s="40"/>
    </row>
    <row r="4" ht="27.6" customHeight="1" spans="1:20">
      <c r="A4" s="23" t="s">
        <v>160</v>
      </c>
      <c r="B4" s="23"/>
      <c r="C4" s="23"/>
      <c r="D4" s="23" t="s">
        <v>212</v>
      </c>
      <c r="E4" s="23" t="s">
        <v>213</v>
      </c>
      <c r="F4" s="23" t="s">
        <v>214</v>
      </c>
      <c r="G4" s="23" t="s">
        <v>215</v>
      </c>
      <c r="H4" s="23" t="s">
        <v>216</v>
      </c>
      <c r="I4" s="23" t="s">
        <v>217</v>
      </c>
      <c r="J4" s="23" t="s">
        <v>218</v>
      </c>
      <c r="K4" s="23" t="s">
        <v>219</v>
      </c>
      <c r="L4" s="23" t="s">
        <v>220</v>
      </c>
      <c r="M4" s="23" t="s">
        <v>221</v>
      </c>
      <c r="N4" s="23" t="s">
        <v>222</v>
      </c>
      <c r="O4" s="23" t="s">
        <v>223</v>
      </c>
      <c r="P4" s="23" t="s">
        <v>224</v>
      </c>
      <c r="Q4" s="23" t="s">
        <v>225</v>
      </c>
      <c r="R4" s="23" t="s">
        <v>226</v>
      </c>
      <c r="S4" s="23" t="s">
        <v>227</v>
      </c>
      <c r="T4" s="23" t="s">
        <v>228</v>
      </c>
    </row>
    <row r="5" ht="19.8" customHeight="1" spans="1:20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5"/>
      <c r="B6" s="45"/>
      <c r="C6" s="45"/>
      <c r="D6" s="45"/>
      <c r="E6" s="45" t="s">
        <v>139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8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8" customHeight="1" spans="1:20">
      <c r="A8" s="56"/>
      <c r="B8" s="56"/>
      <c r="C8" s="56"/>
      <c r="D8" s="54"/>
      <c r="E8" s="5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57"/>
      <c r="B9" s="57"/>
      <c r="C9" s="57"/>
      <c r="D9" s="52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1">
      <c r="A10" t="s">
        <v>358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21" sqref="E2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41"/>
      <c r="S1" s="53" t="s">
        <v>360</v>
      </c>
      <c r="T1" s="53"/>
    </row>
    <row r="2" ht="47.4" customHeight="1" spans="1:20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0" t="s">
        <v>35</v>
      </c>
      <c r="Q3" s="40"/>
      <c r="R3" s="40"/>
      <c r="S3" s="40"/>
      <c r="T3" s="40"/>
    </row>
    <row r="4" ht="29.25" customHeight="1" spans="1:20">
      <c r="A4" s="23" t="s">
        <v>160</v>
      </c>
      <c r="B4" s="23"/>
      <c r="C4" s="23"/>
      <c r="D4" s="23" t="s">
        <v>212</v>
      </c>
      <c r="E4" s="23" t="s">
        <v>213</v>
      </c>
      <c r="F4" s="23" t="s">
        <v>230</v>
      </c>
      <c r="G4" s="23" t="s">
        <v>163</v>
      </c>
      <c r="H4" s="23"/>
      <c r="I4" s="23"/>
      <c r="J4" s="23"/>
      <c r="K4" s="23" t="s">
        <v>164</v>
      </c>
      <c r="L4" s="23"/>
      <c r="M4" s="23"/>
      <c r="N4" s="23"/>
      <c r="O4" s="23"/>
      <c r="P4" s="23"/>
      <c r="Q4" s="23"/>
      <c r="R4" s="23"/>
      <c r="S4" s="23"/>
      <c r="T4" s="23"/>
    </row>
    <row r="5" ht="49.95" customHeight="1" spans="1:20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139</v>
      </c>
      <c r="H5" s="23" t="s">
        <v>231</v>
      </c>
      <c r="I5" s="23" t="s">
        <v>232</v>
      </c>
      <c r="J5" s="23" t="s">
        <v>223</v>
      </c>
      <c r="K5" s="23" t="s">
        <v>139</v>
      </c>
      <c r="L5" s="23" t="s">
        <v>234</v>
      </c>
      <c r="M5" s="23" t="s">
        <v>235</v>
      </c>
      <c r="N5" s="23" t="s">
        <v>225</v>
      </c>
      <c r="O5" s="23" t="s">
        <v>236</v>
      </c>
      <c r="P5" s="23" t="s">
        <v>237</v>
      </c>
      <c r="Q5" s="23" t="s">
        <v>238</v>
      </c>
      <c r="R5" s="23" t="s">
        <v>221</v>
      </c>
      <c r="S5" s="23" t="s">
        <v>224</v>
      </c>
      <c r="T5" s="23" t="s">
        <v>228</v>
      </c>
    </row>
    <row r="6" ht="22.8" customHeight="1" spans="1:20">
      <c r="A6" s="45"/>
      <c r="B6" s="45"/>
      <c r="C6" s="45"/>
      <c r="D6" s="45"/>
      <c r="E6" s="45" t="s">
        <v>139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8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8" customHeight="1" spans="1:20">
      <c r="A8" s="56"/>
      <c r="B8" s="56"/>
      <c r="C8" s="56"/>
      <c r="D8" s="54"/>
      <c r="E8" s="5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57"/>
      <c r="B9" s="57"/>
      <c r="C9" s="57"/>
      <c r="D9" s="52"/>
      <c r="E9" s="58"/>
      <c r="F9" s="55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1">
      <c r="A10" t="s">
        <v>358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9" sqref="C9:D9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41"/>
      <c r="H1" s="14" t="s">
        <v>361</v>
      </c>
    </row>
    <row r="2" ht="38.85" customHeight="1" spans="1:8">
      <c r="A2" s="19" t="s">
        <v>362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22"/>
      <c r="H3" s="40" t="s">
        <v>35</v>
      </c>
    </row>
    <row r="4" ht="19.8" customHeight="1" spans="1:8">
      <c r="A4" s="23" t="s">
        <v>161</v>
      </c>
      <c r="B4" s="23" t="s">
        <v>162</v>
      </c>
      <c r="C4" s="23" t="s">
        <v>139</v>
      </c>
      <c r="D4" s="23" t="s">
        <v>363</v>
      </c>
      <c r="E4" s="23"/>
      <c r="F4" s="23"/>
      <c r="G4" s="23"/>
      <c r="H4" s="23" t="s">
        <v>164</v>
      </c>
    </row>
    <row r="5" ht="23.25" customHeight="1" spans="1:8">
      <c r="A5" s="23"/>
      <c r="B5" s="23"/>
      <c r="C5" s="23"/>
      <c r="D5" s="23" t="s">
        <v>141</v>
      </c>
      <c r="E5" s="23" t="s">
        <v>252</v>
      </c>
      <c r="F5" s="23"/>
      <c r="G5" s="23" t="s">
        <v>253</v>
      </c>
      <c r="H5" s="23"/>
    </row>
    <row r="6" ht="23.25" customHeight="1" spans="1:8">
      <c r="A6" s="23"/>
      <c r="B6" s="23"/>
      <c r="C6" s="23"/>
      <c r="D6" s="23"/>
      <c r="E6" s="23" t="s">
        <v>231</v>
      </c>
      <c r="F6" s="23" t="s">
        <v>223</v>
      </c>
      <c r="G6" s="23"/>
      <c r="H6" s="23"/>
    </row>
    <row r="7" ht="22.8" customHeight="1" spans="1:8">
      <c r="A7" s="45"/>
      <c r="B7" s="25" t="s">
        <v>139</v>
      </c>
      <c r="C7" s="44"/>
      <c r="D7" s="44"/>
      <c r="E7" s="44"/>
      <c r="F7" s="44"/>
      <c r="G7" s="44"/>
      <c r="H7" s="44"/>
    </row>
    <row r="8" ht="22.8" customHeight="1" spans="1:8">
      <c r="A8" s="43"/>
      <c r="B8" s="43"/>
      <c r="C8" s="44"/>
      <c r="D8" s="44"/>
      <c r="E8" s="44"/>
      <c r="F8" s="44"/>
      <c r="G8" s="44"/>
      <c r="H8" s="44"/>
    </row>
    <row r="9" ht="22.8" customHeight="1" spans="1:8">
      <c r="A9" s="54"/>
      <c r="B9" s="54"/>
      <c r="C9" s="44"/>
      <c r="D9" s="44"/>
      <c r="E9" s="44"/>
      <c r="F9" s="44"/>
      <c r="G9" s="44"/>
      <c r="H9" s="44"/>
    </row>
    <row r="10" ht="22.8" customHeight="1" spans="1:8">
      <c r="A10" s="54"/>
      <c r="B10" s="54"/>
      <c r="C10" s="44"/>
      <c r="D10" s="44"/>
      <c r="E10" s="44"/>
      <c r="F10" s="44"/>
      <c r="G10" s="44"/>
      <c r="H10" s="44"/>
    </row>
    <row r="11" ht="22.8" customHeight="1" spans="1:8">
      <c r="A11" s="54"/>
      <c r="B11" s="54"/>
      <c r="C11" s="44"/>
      <c r="D11" s="44"/>
      <c r="E11" s="44"/>
      <c r="F11" s="44"/>
      <c r="G11" s="44"/>
      <c r="H11" s="44"/>
    </row>
    <row r="12" ht="22.8" customHeight="1" spans="1:8">
      <c r="A12" s="52"/>
      <c r="B12" s="52"/>
      <c r="C12" s="37"/>
      <c r="D12" s="37"/>
      <c r="E12" s="55"/>
      <c r="F12" s="55"/>
      <c r="G12" s="55"/>
      <c r="H12" s="55"/>
    </row>
    <row r="13" spans="1:1">
      <c r="A13" t="s">
        <v>364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9" sqref="C9:D9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41"/>
      <c r="H1" s="14" t="s">
        <v>365</v>
      </c>
    </row>
    <row r="2" ht="38.85" customHeight="1" spans="1:8">
      <c r="A2" s="19" t="s">
        <v>27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22"/>
      <c r="H3" s="40" t="s">
        <v>35</v>
      </c>
    </row>
    <row r="4" ht="25.05" customHeight="1" spans="1:8">
      <c r="A4" s="23" t="s">
        <v>161</v>
      </c>
      <c r="B4" s="23" t="s">
        <v>162</v>
      </c>
      <c r="C4" s="23" t="s">
        <v>139</v>
      </c>
      <c r="D4" s="23" t="s">
        <v>366</v>
      </c>
      <c r="E4" s="23"/>
      <c r="F4" s="23"/>
      <c r="G4" s="23"/>
      <c r="H4" s="23" t="s">
        <v>164</v>
      </c>
    </row>
    <row r="5" ht="25.8" customHeight="1" spans="1:8">
      <c r="A5" s="23"/>
      <c r="B5" s="23"/>
      <c r="C5" s="23"/>
      <c r="D5" s="23" t="s">
        <v>141</v>
      </c>
      <c r="E5" s="23" t="s">
        <v>252</v>
      </c>
      <c r="F5" s="23"/>
      <c r="G5" s="23" t="s">
        <v>253</v>
      </c>
      <c r="H5" s="23"/>
    </row>
    <row r="6" ht="35.4" customHeight="1" spans="1:8">
      <c r="A6" s="23"/>
      <c r="B6" s="23"/>
      <c r="C6" s="23"/>
      <c r="D6" s="23"/>
      <c r="E6" s="23" t="s">
        <v>231</v>
      </c>
      <c r="F6" s="23" t="s">
        <v>223</v>
      </c>
      <c r="G6" s="23"/>
      <c r="H6" s="23"/>
    </row>
    <row r="7" ht="22.8" customHeight="1" spans="1:8">
      <c r="A7" s="45"/>
      <c r="B7" s="25" t="s">
        <v>139</v>
      </c>
      <c r="C7" s="44"/>
      <c r="D7" s="44"/>
      <c r="E7" s="44"/>
      <c r="F7" s="44"/>
      <c r="G7" s="44"/>
      <c r="H7" s="44"/>
    </row>
    <row r="8" ht="22.8" customHeight="1" spans="1:8">
      <c r="A8" s="43"/>
      <c r="B8" s="43"/>
      <c r="C8" s="44"/>
      <c r="D8" s="44"/>
      <c r="E8" s="44"/>
      <c r="F8" s="44"/>
      <c r="G8" s="44"/>
      <c r="H8" s="44"/>
    </row>
    <row r="9" ht="22.8" customHeight="1" spans="1:8">
      <c r="A9" s="54"/>
      <c r="B9" s="54"/>
      <c r="C9" s="44"/>
      <c r="D9" s="44"/>
      <c r="E9" s="44"/>
      <c r="F9" s="44"/>
      <c r="G9" s="44"/>
      <c r="H9" s="44"/>
    </row>
    <row r="10" ht="22.8" customHeight="1" spans="1:8">
      <c r="A10" s="54"/>
      <c r="B10" s="54"/>
      <c r="C10" s="44"/>
      <c r="D10" s="44"/>
      <c r="E10" s="44"/>
      <c r="F10" s="44"/>
      <c r="G10" s="44"/>
      <c r="H10" s="44"/>
    </row>
    <row r="11" ht="22.8" customHeight="1" spans="1:8">
      <c r="A11" s="54"/>
      <c r="B11" s="54"/>
      <c r="C11" s="44"/>
      <c r="D11" s="44"/>
      <c r="E11" s="44"/>
      <c r="F11" s="44"/>
      <c r="G11" s="44"/>
      <c r="H11" s="44"/>
    </row>
    <row r="12" ht="22.8" customHeight="1" spans="1:8">
      <c r="A12" s="52"/>
      <c r="B12" s="52"/>
      <c r="C12" s="37"/>
      <c r="D12" s="37"/>
      <c r="E12" s="55"/>
      <c r="F12" s="55"/>
      <c r="G12" s="55"/>
      <c r="H12" s="55"/>
    </row>
    <row r="13" spans="1:1">
      <c r="A13" t="s">
        <v>367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130" zoomScaleNormal="130" topLeftCell="A4" workbookViewId="0">
      <selection activeCell="B11" sqref="B11:C11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41"/>
      <c r="M1" s="53" t="s">
        <v>368</v>
      </c>
      <c r="N1" s="53"/>
    </row>
    <row r="2" ht="45.75" customHeight="1" spans="1:14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4.15" customHeight="1" spans="1:14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0" t="s">
        <v>35</v>
      </c>
      <c r="N3" s="40"/>
    </row>
    <row r="4" ht="26.1" customHeight="1" spans="1:14">
      <c r="A4" s="23" t="s">
        <v>212</v>
      </c>
      <c r="B4" s="23" t="s">
        <v>369</v>
      </c>
      <c r="C4" s="23" t="s">
        <v>370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371</v>
      </c>
      <c r="N4" s="23"/>
    </row>
    <row r="5" ht="31.95" customHeight="1" spans="1:14">
      <c r="A5" s="23"/>
      <c r="B5" s="23"/>
      <c r="C5" s="23" t="s">
        <v>372</v>
      </c>
      <c r="D5" s="23" t="s">
        <v>142</v>
      </c>
      <c r="E5" s="23"/>
      <c r="F5" s="23"/>
      <c r="G5" s="23"/>
      <c r="H5" s="23"/>
      <c r="I5" s="23"/>
      <c r="J5" s="23" t="s">
        <v>373</v>
      </c>
      <c r="K5" s="23" t="s">
        <v>144</v>
      </c>
      <c r="L5" s="23" t="s">
        <v>145</v>
      </c>
      <c r="M5" s="23" t="s">
        <v>374</v>
      </c>
      <c r="N5" s="23" t="s">
        <v>375</v>
      </c>
    </row>
    <row r="6" ht="44.85" customHeight="1" spans="1:14">
      <c r="A6" s="23"/>
      <c r="B6" s="23"/>
      <c r="C6" s="23"/>
      <c r="D6" s="23" t="s">
        <v>376</v>
      </c>
      <c r="E6" s="23" t="s">
        <v>377</v>
      </c>
      <c r="F6" s="23" t="s">
        <v>378</v>
      </c>
      <c r="G6" s="23" t="s">
        <v>379</v>
      </c>
      <c r="H6" s="23" t="s">
        <v>380</v>
      </c>
      <c r="I6" s="23" t="s">
        <v>381</v>
      </c>
      <c r="J6" s="23"/>
      <c r="K6" s="23"/>
      <c r="L6" s="23"/>
      <c r="M6" s="23"/>
      <c r="N6" s="23"/>
    </row>
    <row r="7" ht="22.8" customHeight="1" spans="1:14">
      <c r="A7" s="45"/>
      <c r="B7" s="25" t="s">
        <v>139</v>
      </c>
      <c r="C7" s="44">
        <f>D7+J7+K7+L7</f>
        <v>37</v>
      </c>
      <c r="D7" s="44">
        <f>SUM(E7:I7)</f>
        <v>37</v>
      </c>
      <c r="E7" s="44">
        <f>SUM(E10:E11)</f>
        <v>37</v>
      </c>
      <c r="F7" s="44"/>
      <c r="G7" s="44"/>
      <c r="H7" s="44"/>
      <c r="I7" s="44"/>
      <c r="J7" s="44"/>
      <c r="K7" s="44"/>
      <c r="L7" s="44"/>
      <c r="M7" s="44">
        <f>C7</f>
        <v>37</v>
      </c>
      <c r="N7" s="45"/>
    </row>
    <row r="8" ht="22.8" customHeight="1" spans="1:14">
      <c r="A8" s="45">
        <v>106</v>
      </c>
      <c r="B8" s="25" t="s">
        <v>157</v>
      </c>
      <c r="C8" s="44">
        <f>C7</f>
        <v>37</v>
      </c>
      <c r="D8" s="44">
        <f>D7</f>
        <v>37</v>
      </c>
      <c r="E8" s="44">
        <f>E7</f>
        <v>37</v>
      </c>
      <c r="F8" s="44"/>
      <c r="G8" s="44"/>
      <c r="H8" s="44"/>
      <c r="I8" s="44"/>
      <c r="J8" s="44"/>
      <c r="K8" s="44"/>
      <c r="L8" s="44"/>
      <c r="M8" s="44">
        <f>M7</f>
        <v>37</v>
      </c>
      <c r="N8" s="45"/>
    </row>
    <row r="9" ht="22.8" customHeight="1" spans="1:14">
      <c r="A9" s="43">
        <v>106028</v>
      </c>
      <c r="B9" s="43" t="s">
        <v>3</v>
      </c>
      <c r="C9" s="44">
        <f>C8</f>
        <v>37</v>
      </c>
      <c r="D9" s="44">
        <f>D8</f>
        <v>37</v>
      </c>
      <c r="E9" s="44">
        <f>E8</f>
        <v>37</v>
      </c>
      <c r="F9" s="44"/>
      <c r="G9" s="44"/>
      <c r="H9" s="44"/>
      <c r="I9" s="44"/>
      <c r="J9" s="44"/>
      <c r="K9" s="44"/>
      <c r="L9" s="44"/>
      <c r="M9" s="44">
        <f>M8</f>
        <v>37</v>
      </c>
      <c r="N9" s="45"/>
    </row>
    <row r="10" ht="22.8" customHeight="1" spans="1:14">
      <c r="A10" s="52">
        <v>106028</v>
      </c>
      <c r="B10" s="52" t="s">
        <v>382</v>
      </c>
      <c r="C10" s="37">
        <f>D10+J10+K10+L10</f>
        <v>14</v>
      </c>
      <c r="D10" s="37">
        <v>14</v>
      </c>
      <c r="E10" s="37">
        <v>14</v>
      </c>
      <c r="F10" s="37"/>
      <c r="G10" s="37"/>
      <c r="H10" s="37"/>
      <c r="I10" s="37"/>
      <c r="J10" s="37"/>
      <c r="K10" s="37"/>
      <c r="L10" s="37"/>
      <c r="M10" s="37">
        <v>14</v>
      </c>
      <c r="N10" s="38"/>
    </row>
    <row r="11" ht="22.8" customHeight="1" spans="1:14">
      <c r="A11" s="52">
        <v>106028</v>
      </c>
      <c r="B11" s="52" t="s">
        <v>383</v>
      </c>
      <c r="C11" s="37">
        <f>D11+J11+K11+L11</f>
        <v>23</v>
      </c>
      <c r="D11" s="37">
        <v>23</v>
      </c>
      <c r="E11" s="37">
        <v>23</v>
      </c>
      <c r="F11" s="37"/>
      <c r="G11" s="37"/>
      <c r="H11" s="37"/>
      <c r="I11" s="37"/>
      <c r="J11" s="37"/>
      <c r="K11" s="37"/>
      <c r="L11" s="37"/>
      <c r="M11" s="37">
        <v>23</v>
      </c>
      <c r="N11" s="38"/>
    </row>
    <row r="12" ht="22.8" customHeight="1" spans="1:14">
      <c r="A12" s="52"/>
      <c r="B12" s="52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ht="22.8" customHeight="1" spans="1:14">
      <c r="A13" s="52"/>
      <c r="B13" s="52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ht="22.8" customHeight="1" spans="1:14">
      <c r="A14" s="52"/>
      <c r="B14" s="52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ht="22.8" customHeight="1" spans="1:14">
      <c r="A15" s="52"/>
      <c r="B15" s="52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ht="22.8" customHeight="1" spans="1:14">
      <c r="A16" s="52"/>
      <c r="B16" s="52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ht="22.8" customHeight="1" spans="1:14">
      <c r="A17" s="52"/>
      <c r="B17" s="52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ht="22.8" customHeight="1" spans="1:14">
      <c r="A18" s="52"/>
      <c r="B18" s="5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ht="22.8" customHeight="1" spans="1:14">
      <c r="A19" s="52"/>
      <c r="B19" s="5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ht="22.8" customHeight="1" spans="1:14">
      <c r="A20" s="52"/>
      <c r="B20" s="52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45" zoomScaleNormal="145" topLeftCell="A11" workbookViewId="0">
      <selection activeCell="D18" sqref="D18:D28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13.875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2.125" customWidth="1"/>
    <col min="14" max="18" width="9.775" customWidth="1"/>
  </cols>
  <sheetData>
    <row r="1" ht="16.35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4" t="s">
        <v>384</v>
      </c>
    </row>
    <row r="2" ht="37.95" customHeight="1" spans="1:13">
      <c r="A2" s="41"/>
      <c r="B2" s="41"/>
      <c r="C2" s="42" t="s">
        <v>29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4.15" customHeight="1" spans="1:1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40" t="s">
        <v>35</v>
      </c>
      <c r="M3" s="40"/>
    </row>
    <row r="4" ht="33.6" customHeight="1" spans="1:13">
      <c r="A4" s="23" t="s">
        <v>212</v>
      </c>
      <c r="B4" s="23" t="s">
        <v>385</v>
      </c>
      <c r="C4" s="23" t="s">
        <v>386</v>
      </c>
      <c r="D4" s="23" t="s">
        <v>387</v>
      </c>
      <c r="E4" s="23" t="s">
        <v>388</v>
      </c>
      <c r="F4" s="23"/>
      <c r="G4" s="23"/>
      <c r="H4" s="23"/>
      <c r="I4" s="23"/>
      <c r="J4" s="23"/>
      <c r="K4" s="23"/>
      <c r="L4" s="23"/>
      <c r="M4" s="23"/>
    </row>
    <row r="5" ht="36.15" customHeight="1" spans="1:13">
      <c r="A5" s="23"/>
      <c r="B5" s="23"/>
      <c r="C5" s="23"/>
      <c r="D5" s="23"/>
      <c r="E5" s="23" t="s">
        <v>389</v>
      </c>
      <c r="F5" s="23" t="s">
        <v>390</v>
      </c>
      <c r="G5" s="23" t="s">
        <v>391</v>
      </c>
      <c r="H5" s="23" t="s">
        <v>392</v>
      </c>
      <c r="I5" s="23" t="s">
        <v>393</v>
      </c>
      <c r="J5" s="23" t="s">
        <v>394</v>
      </c>
      <c r="K5" s="23" t="s">
        <v>395</v>
      </c>
      <c r="L5" s="23" t="s">
        <v>396</v>
      </c>
      <c r="M5" s="23" t="s">
        <v>397</v>
      </c>
    </row>
    <row r="6" ht="28.5" customHeight="1" spans="1:13">
      <c r="A6" s="43">
        <v>106028</v>
      </c>
      <c r="B6" s="43" t="s">
        <v>3</v>
      </c>
      <c r="C6" s="44">
        <f>'22专项清单'!C7</f>
        <v>37</v>
      </c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29.25" spans="1:13">
      <c r="A7" s="38">
        <v>106028</v>
      </c>
      <c r="B7" s="38" t="s">
        <v>382</v>
      </c>
      <c r="C7" s="37">
        <v>14</v>
      </c>
      <c r="D7" s="38" t="s">
        <v>398</v>
      </c>
      <c r="E7" s="46" t="s">
        <v>399</v>
      </c>
      <c r="F7" s="47" t="s">
        <v>400</v>
      </c>
      <c r="G7" s="38" t="s">
        <v>401</v>
      </c>
      <c r="H7" s="38">
        <v>100</v>
      </c>
      <c r="I7" s="38" t="s">
        <v>402</v>
      </c>
      <c r="J7" s="38" t="s">
        <v>403</v>
      </c>
      <c r="K7" s="38" t="s">
        <v>404</v>
      </c>
      <c r="L7" s="38" t="s">
        <v>405</v>
      </c>
      <c r="M7" s="38">
        <v>20</v>
      </c>
    </row>
    <row r="8" ht="29.25" spans="1:13">
      <c r="A8" s="38"/>
      <c r="B8" s="38"/>
      <c r="C8" s="37"/>
      <c r="D8" s="38"/>
      <c r="E8" s="48"/>
      <c r="F8" s="47" t="s">
        <v>406</v>
      </c>
      <c r="G8" s="38" t="s">
        <v>407</v>
      </c>
      <c r="H8" s="38">
        <v>100</v>
      </c>
      <c r="I8" s="38" t="s">
        <v>408</v>
      </c>
      <c r="J8" s="38" t="s">
        <v>409</v>
      </c>
      <c r="K8" s="38" t="s">
        <v>404</v>
      </c>
      <c r="L8" s="38" t="s">
        <v>405</v>
      </c>
      <c r="M8" s="38">
        <v>15</v>
      </c>
    </row>
    <row r="9" ht="19.5" spans="1:13">
      <c r="A9" s="38"/>
      <c r="B9" s="38"/>
      <c r="C9" s="37"/>
      <c r="D9" s="38"/>
      <c r="E9" s="48"/>
      <c r="F9" s="47" t="s">
        <v>410</v>
      </c>
      <c r="G9" s="38" t="s">
        <v>411</v>
      </c>
      <c r="H9" s="38" t="s">
        <v>412</v>
      </c>
      <c r="I9" s="38" t="s">
        <v>413</v>
      </c>
      <c r="J9" s="38" t="s">
        <v>414</v>
      </c>
      <c r="K9" s="38"/>
      <c r="L9" s="38" t="s">
        <v>415</v>
      </c>
      <c r="M9" s="38">
        <v>20</v>
      </c>
    </row>
    <row r="10" spans="1:13">
      <c r="A10" s="38"/>
      <c r="B10" s="38"/>
      <c r="C10" s="37"/>
      <c r="D10" s="38"/>
      <c r="E10" s="46" t="s">
        <v>416</v>
      </c>
      <c r="F10" s="47" t="s">
        <v>417</v>
      </c>
      <c r="G10" s="38"/>
      <c r="H10" s="38"/>
      <c r="I10" s="38"/>
      <c r="J10" s="38"/>
      <c r="K10" s="38"/>
      <c r="L10" s="38"/>
      <c r="M10" s="38"/>
    </row>
    <row r="11" ht="29.25" spans="1:13">
      <c r="A11" s="38"/>
      <c r="B11" s="38"/>
      <c r="C11" s="37"/>
      <c r="D11" s="38"/>
      <c r="E11" s="48"/>
      <c r="F11" s="39" t="s">
        <v>418</v>
      </c>
      <c r="G11" s="38" t="s">
        <v>419</v>
      </c>
      <c r="H11" s="38" t="s">
        <v>420</v>
      </c>
      <c r="I11" s="38" t="s">
        <v>421</v>
      </c>
      <c r="J11" s="38" t="s">
        <v>422</v>
      </c>
      <c r="K11" s="38"/>
      <c r="L11" s="38" t="s">
        <v>415</v>
      </c>
      <c r="M11" s="38">
        <v>15</v>
      </c>
    </row>
    <row r="12" spans="1:13">
      <c r="A12" s="38"/>
      <c r="B12" s="38"/>
      <c r="C12" s="37"/>
      <c r="D12" s="38"/>
      <c r="E12" s="48"/>
      <c r="F12" s="39" t="s">
        <v>423</v>
      </c>
      <c r="G12" s="38"/>
      <c r="H12" s="38"/>
      <c r="I12" s="38"/>
      <c r="J12" s="38"/>
      <c r="K12" s="38"/>
      <c r="L12" s="38"/>
      <c r="M12" s="38"/>
    </row>
    <row r="13" spans="1:13">
      <c r="A13" s="38"/>
      <c r="B13" s="38"/>
      <c r="C13" s="37"/>
      <c r="D13" s="38"/>
      <c r="E13" s="49"/>
      <c r="F13" s="39" t="s">
        <v>424</v>
      </c>
      <c r="G13" s="38"/>
      <c r="H13" s="38"/>
      <c r="I13" s="38"/>
      <c r="J13" s="38"/>
      <c r="K13" s="38"/>
      <c r="L13" s="38"/>
      <c r="M13" s="38"/>
    </row>
    <row r="14" ht="29.25" spans="1:13">
      <c r="A14" s="38"/>
      <c r="B14" s="38"/>
      <c r="C14" s="37"/>
      <c r="D14" s="38"/>
      <c r="E14" s="50" t="s">
        <v>425</v>
      </c>
      <c r="F14" s="39" t="s">
        <v>426</v>
      </c>
      <c r="G14" s="38" t="s">
        <v>427</v>
      </c>
      <c r="H14" s="38">
        <v>95</v>
      </c>
      <c r="I14" s="38" t="s">
        <v>427</v>
      </c>
      <c r="J14" s="38" t="s">
        <v>428</v>
      </c>
      <c r="K14" s="38" t="s">
        <v>404</v>
      </c>
      <c r="L14" s="38" t="s">
        <v>405</v>
      </c>
      <c r="M14" s="38">
        <v>10</v>
      </c>
    </row>
    <row r="15" ht="29.25" spans="1:13">
      <c r="A15" s="38"/>
      <c r="B15" s="38"/>
      <c r="C15" s="37"/>
      <c r="D15" s="38"/>
      <c r="E15" s="46" t="s">
        <v>429</v>
      </c>
      <c r="F15" s="39" t="s">
        <v>430</v>
      </c>
      <c r="G15" s="38" t="s">
        <v>431</v>
      </c>
      <c r="H15" s="38">
        <v>23</v>
      </c>
      <c r="I15" s="38" t="s">
        <v>432</v>
      </c>
      <c r="J15" s="38" t="s">
        <v>433</v>
      </c>
      <c r="K15" s="38" t="s">
        <v>434</v>
      </c>
      <c r="L15" s="38" t="s">
        <v>435</v>
      </c>
      <c r="M15" s="38">
        <v>20</v>
      </c>
    </row>
    <row r="16" spans="1:13">
      <c r="A16" s="38"/>
      <c r="B16" s="38"/>
      <c r="C16" s="37"/>
      <c r="D16" s="38"/>
      <c r="E16" s="48"/>
      <c r="F16" s="39" t="s">
        <v>436</v>
      </c>
      <c r="G16" s="38"/>
      <c r="H16" s="38"/>
      <c r="I16" s="38"/>
      <c r="J16" s="38"/>
      <c r="K16" s="38"/>
      <c r="L16" s="38"/>
      <c r="M16" s="38"/>
    </row>
    <row r="17" ht="19.5" spans="1:13">
      <c r="A17" s="38"/>
      <c r="B17" s="38"/>
      <c r="C17" s="37"/>
      <c r="D17" s="38"/>
      <c r="E17" s="49"/>
      <c r="F17" s="39" t="s">
        <v>437</v>
      </c>
      <c r="G17" s="38"/>
      <c r="H17" s="38"/>
      <c r="I17" s="38"/>
      <c r="J17" s="38"/>
      <c r="K17" s="38"/>
      <c r="L17" s="38"/>
      <c r="M17" s="38"/>
    </row>
    <row r="18" customFormat="1" ht="29.25" spans="1:13">
      <c r="A18" s="38">
        <v>106028</v>
      </c>
      <c r="B18" s="38" t="s">
        <v>383</v>
      </c>
      <c r="C18" s="37">
        <v>23</v>
      </c>
      <c r="D18" s="38" t="s">
        <v>398</v>
      </c>
      <c r="E18" s="46" t="s">
        <v>399</v>
      </c>
      <c r="F18" s="47" t="s">
        <v>400</v>
      </c>
      <c r="G18" s="38" t="s">
        <v>438</v>
      </c>
      <c r="H18" s="38">
        <v>100</v>
      </c>
      <c r="I18" s="38" t="s">
        <v>402</v>
      </c>
      <c r="J18" s="38" t="s">
        <v>439</v>
      </c>
      <c r="K18" s="38" t="s">
        <v>404</v>
      </c>
      <c r="L18" s="38" t="s">
        <v>405</v>
      </c>
      <c r="M18" s="38">
        <v>25</v>
      </c>
    </row>
    <row r="19" customFormat="1" ht="29.25" spans="1:13">
      <c r="A19" s="38"/>
      <c r="B19" s="38"/>
      <c r="C19" s="37"/>
      <c r="D19" s="38"/>
      <c r="E19" s="48"/>
      <c r="F19" s="47" t="s">
        <v>406</v>
      </c>
      <c r="G19" s="38" t="s">
        <v>407</v>
      </c>
      <c r="H19" s="38">
        <v>100</v>
      </c>
      <c r="I19" s="38" t="s">
        <v>408</v>
      </c>
      <c r="J19" s="38" t="s">
        <v>409</v>
      </c>
      <c r="K19" s="38" t="s">
        <v>404</v>
      </c>
      <c r="L19" s="38" t="s">
        <v>405</v>
      </c>
      <c r="M19" s="38">
        <v>15</v>
      </c>
    </row>
    <row r="20" customFormat="1" ht="19.5" spans="1:13">
      <c r="A20" s="38"/>
      <c r="B20" s="38"/>
      <c r="C20" s="37"/>
      <c r="D20" s="38"/>
      <c r="E20" s="48"/>
      <c r="F20" s="47" t="s">
        <v>410</v>
      </c>
      <c r="G20" s="38" t="s">
        <v>411</v>
      </c>
      <c r="H20" s="38" t="s">
        <v>412</v>
      </c>
      <c r="I20" s="38" t="s">
        <v>413</v>
      </c>
      <c r="J20" s="38" t="s">
        <v>414</v>
      </c>
      <c r="K20" s="38"/>
      <c r="L20" s="38" t="s">
        <v>415</v>
      </c>
      <c r="M20" s="38">
        <v>15</v>
      </c>
    </row>
    <row r="21" customFormat="1" spans="1:13">
      <c r="A21" s="38"/>
      <c r="B21" s="38"/>
      <c r="C21" s="37"/>
      <c r="D21" s="38"/>
      <c r="E21" s="46" t="s">
        <v>416</v>
      </c>
      <c r="F21" s="47" t="s">
        <v>417</v>
      </c>
      <c r="G21" s="38"/>
      <c r="H21" s="38"/>
      <c r="I21" s="38"/>
      <c r="J21" s="38"/>
      <c r="K21" s="38"/>
      <c r="L21" s="38"/>
      <c r="M21" s="38"/>
    </row>
    <row r="22" customFormat="1" ht="29.25" spans="1:13">
      <c r="A22" s="38"/>
      <c r="B22" s="38"/>
      <c r="C22" s="37"/>
      <c r="D22" s="38"/>
      <c r="E22" s="48"/>
      <c r="F22" s="39" t="s">
        <v>418</v>
      </c>
      <c r="G22" s="38" t="s">
        <v>419</v>
      </c>
      <c r="H22" s="38" t="s">
        <v>420</v>
      </c>
      <c r="I22" s="38" t="s">
        <v>421</v>
      </c>
      <c r="J22" s="38" t="s">
        <v>422</v>
      </c>
      <c r="K22" s="38"/>
      <c r="L22" s="38" t="s">
        <v>415</v>
      </c>
      <c r="M22" s="38">
        <v>15</v>
      </c>
    </row>
    <row r="23" customFormat="1" spans="1:13">
      <c r="A23" s="38"/>
      <c r="B23" s="38"/>
      <c r="C23" s="37"/>
      <c r="D23" s="38"/>
      <c r="E23" s="48"/>
      <c r="F23" s="39" t="s">
        <v>423</v>
      </c>
      <c r="G23" s="38"/>
      <c r="H23" s="38"/>
      <c r="I23" s="38"/>
      <c r="J23" s="38"/>
      <c r="K23" s="38"/>
      <c r="L23" s="38"/>
      <c r="M23" s="38"/>
    </row>
    <row r="24" customFormat="1" spans="1:13">
      <c r="A24" s="38"/>
      <c r="B24" s="38"/>
      <c r="C24" s="37"/>
      <c r="D24" s="38"/>
      <c r="E24" s="49"/>
      <c r="F24" s="39" t="s">
        <v>424</v>
      </c>
      <c r="G24" s="38"/>
      <c r="H24" s="38"/>
      <c r="I24" s="38"/>
      <c r="J24" s="38"/>
      <c r="K24" s="38"/>
      <c r="L24" s="38"/>
      <c r="M24" s="38"/>
    </row>
    <row r="25" customFormat="1" ht="29.25" spans="1:13">
      <c r="A25" s="38"/>
      <c r="B25" s="38"/>
      <c r="C25" s="37"/>
      <c r="D25" s="38"/>
      <c r="E25" s="50" t="s">
        <v>425</v>
      </c>
      <c r="F25" s="39" t="s">
        <v>426</v>
      </c>
      <c r="G25" s="38" t="s">
        <v>427</v>
      </c>
      <c r="H25" s="38">
        <v>95</v>
      </c>
      <c r="I25" s="38" t="s">
        <v>427</v>
      </c>
      <c r="J25" s="38" t="s">
        <v>428</v>
      </c>
      <c r="K25" s="38" t="s">
        <v>404</v>
      </c>
      <c r="L25" s="38" t="s">
        <v>405</v>
      </c>
      <c r="M25" s="38">
        <v>10</v>
      </c>
    </row>
    <row r="26" customFormat="1" ht="29.25" spans="1:13">
      <c r="A26" s="38"/>
      <c r="B26" s="38"/>
      <c r="C26" s="37"/>
      <c r="D26" s="38"/>
      <c r="E26" s="46" t="s">
        <v>429</v>
      </c>
      <c r="F26" s="39" t="s">
        <v>430</v>
      </c>
      <c r="G26" s="38" t="s">
        <v>431</v>
      </c>
      <c r="H26" s="38">
        <v>14</v>
      </c>
      <c r="I26" s="38" t="s">
        <v>440</v>
      </c>
      <c r="J26" s="38" t="s">
        <v>433</v>
      </c>
      <c r="K26" s="38" t="s">
        <v>434</v>
      </c>
      <c r="L26" s="38" t="s">
        <v>435</v>
      </c>
      <c r="M26" s="38">
        <v>20</v>
      </c>
    </row>
    <row r="27" customFormat="1" spans="1:13">
      <c r="A27" s="38"/>
      <c r="B27" s="38"/>
      <c r="C27" s="37"/>
      <c r="D27" s="38"/>
      <c r="E27" s="48"/>
      <c r="F27" s="39" t="s">
        <v>436</v>
      </c>
      <c r="G27" s="38"/>
      <c r="H27" s="38"/>
      <c r="I27" s="38"/>
      <c r="J27" s="38"/>
      <c r="K27" s="38"/>
      <c r="L27" s="38"/>
      <c r="M27" s="38"/>
    </row>
    <row r="28" customFormat="1" ht="19.5" spans="1:13">
      <c r="A28" s="38"/>
      <c r="B28" s="38"/>
      <c r="C28" s="37"/>
      <c r="D28" s="38"/>
      <c r="E28" s="49"/>
      <c r="F28" s="39" t="s">
        <v>437</v>
      </c>
      <c r="G28" s="38"/>
      <c r="H28" s="38"/>
      <c r="I28" s="38"/>
      <c r="J28" s="38"/>
      <c r="K28" s="38"/>
      <c r="L28" s="38"/>
      <c r="M28" s="38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3"/>
    <mergeCell ref="E15:E17"/>
    <mergeCell ref="E18:E20"/>
    <mergeCell ref="E21:E24"/>
    <mergeCell ref="E26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zoomScale="130" zoomScaleNormal="130" workbookViewId="0">
      <selection activeCell="D8" sqref="D8:D18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18:18">
      <c r="R1" s="14" t="s">
        <v>441</v>
      </c>
    </row>
    <row r="2" ht="42.3" customHeight="1" spans="1:18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0" t="s">
        <v>35</v>
      </c>
      <c r="R3" s="40"/>
    </row>
    <row r="4" ht="21.6" customHeight="1" spans="1:18">
      <c r="A4" s="23" t="s">
        <v>347</v>
      </c>
      <c r="B4" s="23" t="s">
        <v>348</v>
      </c>
      <c r="C4" s="23" t="s">
        <v>442</v>
      </c>
      <c r="D4" s="23"/>
      <c r="E4" s="23"/>
      <c r="F4" s="23"/>
      <c r="G4" s="23"/>
      <c r="H4" s="23"/>
      <c r="I4" s="23"/>
      <c r="J4" s="23" t="s">
        <v>443</v>
      </c>
      <c r="K4" s="23" t="s">
        <v>444</v>
      </c>
      <c r="L4" s="23"/>
      <c r="M4" s="23"/>
      <c r="N4" s="23"/>
      <c r="O4" s="23"/>
      <c r="P4" s="23"/>
      <c r="Q4" s="23"/>
      <c r="R4" s="23"/>
    </row>
    <row r="5" ht="23.25" customHeight="1" spans="1:18">
      <c r="A5" s="23"/>
      <c r="B5" s="23"/>
      <c r="C5" s="23" t="s">
        <v>386</v>
      </c>
      <c r="D5" s="23" t="s">
        <v>445</v>
      </c>
      <c r="E5" s="23"/>
      <c r="F5" s="23"/>
      <c r="G5" s="23"/>
      <c r="H5" s="23" t="s">
        <v>446</v>
      </c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31.05" customHeight="1" spans="1:18">
      <c r="A6" s="23"/>
      <c r="B6" s="23"/>
      <c r="C6" s="23"/>
      <c r="D6" s="23" t="s">
        <v>142</v>
      </c>
      <c r="E6" s="23" t="s">
        <v>447</v>
      </c>
      <c r="F6" s="23" t="s">
        <v>146</v>
      </c>
      <c r="G6" s="23" t="s">
        <v>448</v>
      </c>
      <c r="H6" s="23" t="s">
        <v>163</v>
      </c>
      <c r="I6" s="23" t="s">
        <v>164</v>
      </c>
      <c r="J6" s="23"/>
      <c r="K6" s="23" t="s">
        <v>389</v>
      </c>
      <c r="L6" s="23" t="s">
        <v>390</v>
      </c>
      <c r="M6" s="23" t="s">
        <v>391</v>
      </c>
      <c r="N6" s="23" t="s">
        <v>396</v>
      </c>
      <c r="O6" s="23" t="s">
        <v>392</v>
      </c>
      <c r="P6" s="23" t="s">
        <v>449</v>
      </c>
      <c r="Q6" s="23" t="s">
        <v>450</v>
      </c>
      <c r="R6" s="23" t="s">
        <v>397</v>
      </c>
    </row>
    <row r="7" s="35" customFormat="1" ht="16.35" customHeight="1" spans="1:19">
      <c r="A7" s="36" t="s">
        <v>451</v>
      </c>
      <c r="B7" s="36"/>
      <c r="C7" s="37">
        <v>157.18</v>
      </c>
      <c r="D7" s="37">
        <v>157.18</v>
      </c>
      <c r="E7" s="37">
        <v>0</v>
      </c>
      <c r="F7" s="37">
        <v>0</v>
      </c>
      <c r="G7" s="37">
        <v>0</v>
      </c>
      <c r="H7" s="37">
        <v>120.18</v>
      </c>
      <c r="I7" s="37">
        <v>37</v>
      </c>
      <c r="J7" s="36"/>
      <c r="K7" s="36"/>
      <c r="L7" s="36"/>
      <c r="M7" s="36"/>
      <c r="N7" s="36"/>
      <c r="O7" s="36"/>
      <c r="P7" s="36"/>
      <c r="Q7" s="36"/>
      <c r="R7" s="36"/>
      <c r="S7"/>
    </row>
    <row r="8" s="35" customFormat="1" ht="19.8" customHeight="1" spans="1:19">
      <c r="A8" s="38">
        <v>106028</v>
      </c>
      <c r="B8" s="38" t="s">
        <v>3</v>
      </c>
      <c r="C8" s="37">
        <v>157.18</v>
      </c>
      <c r="D8" s="37">
        <v>157.18</v>
      </c>
      <c r="E8" s="37"/>
      <c r="F8" s="37"/>
      <c r="G8" s="37"/>
      <c r="H8" s="37">
        <v>120.18</v>
      </c>
      <c r="I8" s="37">
        <v>37</v>
      </c>
      <c r="J8" s="38" t="s">
        <v>452</v>
      </c>
      <c r="K8" s="39" t="s">
        <v>399</v>
      </c>
      <c r="L8" s="39" t="s">
        <v>400</v>
      </c>
      <c r="M8" s="38" t="s">
        <v>453</v>
      </c>
      <c r="N8" s="39" t="s">
        <v>405</v>
      </c>
      <c r="O8" s="38">
        <v>100</v>
      </c>
      <c r="P8" s="39" t="s">
        <v>404</v>
      </c>
      <c r="Q8" s="38" t="s">
        <v>454</v>
      </c>
      <c r="R8" s="39" t="s">
        <v>455</v>
      </c>
      <c r="S8"/>
    </row>
    <row r="9" s="35" customFormat="1" ht="19.8" customHeight="1" spans="1:19">
      <c r="A9" s="38"/>
      <c r="B9" s="38"/>
      <c r="C9" s="37"/>
      <c r="D9" s="37"/>
      <c r="E9" s="37"/>
      <c r="F9" s="37"/>
      <c r="G9" s="37"/>
      <c r="H9" s="37"/>
      <c r="I9" s="37"/>
      <c r="J9" s="38"/>
      <c r="K9" s="39"/>
      <c r="L9" s="39" t="s">
        <v>406</v>
      </c>
      <c r="M9" s="38" t="s">
        <v>456</v>
      </c>
      <c r="N9" s="39" t="s">
        <v>405</v>
      </c>
      <c r="O9" s="38">
        <v>100</v>
      </c>
      <c r="P9" s="39" t="s">
        <v>404</v>
      </c>
      <c r="Q9" s="38" t="s">
        <v>457</v>
      </c>
      <c r="R9" s="39" t="s">
        <v>458</v>
      </c>
      <c r="S9"/>
    </row>
    <row r="10" s="35" customFormat="1" ht="19.8" customHeight="1" spans="1:19">
      <c r="A10" s="38"/>
      <c r="B10" s="38"/>
      <c r="C10" s="37"/>
      <c r="D10" s="37"/>
      <c r="E10" s="37"/>
      <c r="F10" s="37"/>
      <c r="G10" s="37"/>
      <c r="H10" s="37"/>
      <c r="I10" s="37"/>
      <c r="J10" s="38"/>
      <c r="K10" s="39"/>
      <c r="L10" s="39" t="s">
        <v>410</v>
      </c>
      <c r="M10" s="38" t="s">
        <v>411</v>
      </c>
      <c r="N10" s="39" t="s">
        <v>415</v>
      </c>
      <c r="O10" s="38" t="s">
        <v>459</v>
      </c>
      <c r="P10" s="39"/>
      <c r="Q10" s="38" t="s">
        <v>460</v>
      </c>
      <c r="R10" s="39" t="s">
        <v>461</v>
      </c>
      <c r="S10"/>
    </row>
    <row r="11" s="35" customFormat="1" ht="19.8" customHeight="1" spans="1:19">
      <c r="A11" s="38"/>
      <c r="B11" s="38"/>
      <c r="C11" s="37"/>
      <c r="D11" s="37"/>
      <c r="E11" s="37"/>
      <c r="F11" s="37"/>
      <c r="G11" s="37"/>
      <c r="H11" s="37"/>
      <c r="I11" s="37"/>
      <c r="J11" s="38"/>
      <c r="K11" s="39" t="s">
        <v>416</v>
      </c>
      <c r="L11" s="39" t="s">
        <v>417</v>
      </c>
      <c r="M11" s="38"/>
      <c r="N11" s="39"/>
      <c r="O11" s="38"/>
      <c r="P11" s="39"/>
      <c r="Q11" s="38"/>
      <c r="R11" s="39"/>
      <c r="S11"/>
    </row>
    <row r="12" s="35" customFormat="1" ht="19.8" customHeight="1" spans="1:19">
      <c r="A12" s="38"/>
      <c r="B12" s="38"/>
      <c r="C12" s="37"/>
      <c r="D12" s="37"/>
      <c r="E12" s="37"/>
      <c r="F12" s="37"/>
      <c r="G12" s="37"/>
      <c r="H12" s="37"/>
      <c r="I12" s="37"/>
      <c r="J12" s="38"/>
      <c r="K12" s="39"/>
      <c r="L12" s="39" t="s">
        <v>418</v>
      </c>
      <c r="M12" s="38" t="s">
        <v>462</v>
      </c>
      <c r="N12" s="39" t="s">
        <v>415</v>
      </c>
      <c r="O12" s="38" t="s">
        <v>463</v>
      </c>
      <c r="P12" s="39"/>
      <c r="Q12" s="38" t="s">
        <v>464</v>
      </c>
      <c r="R12" s="39" t="s">
        <v>465</v>
      </c>
      <c r="S12"/>
    </row>
    <row r="13" s="35" customFormat="1" ht="19.55" customHeight="1" spans="1:19">
      <c r="A13" s="38"/>
      <c r="B13" s="38"/>
      <c r="C13" s="37"/>
      <c r="D13" s="37"/>
      <c r="E13" s="37"/>
      <c r="F13" s="37"/>
      <c r="G13" s="37"/>
      <c r="H13" s="37"/>
      <c r="I13" s="37"/>
      <c r="J13" s="38"/>
      <c r="K13" s="39"/>
      <c r="L13" s="39" t="s">
        <v>423</v>
      </c>
      <c r="M13" s="38"/>
      <c r="N13" s="39"/>
      <c r="O13" s="38"/>
      <c r="P13" s="39"/>
      <c r="Q13" s="38"/>
      <c r="R13" s="39"/>
      <c r="S13"/>
    </row>
    <row r="14" s="35" customFormat="1" ht="19.55" customHeight="1" spans="1:19">
      <c r="A14" s="38"/>
      <c r="B14" s="38"/>
      <c r="C14" s="37"/>
      <c r="D14" s="37"/>
      <c r="E14" s="37"/>
      <c r="F14" s="37"/>
      <c r="G14" s="37"/>
      <c r="H14" s="37"/>
      <c r="I14" s="37"/>
      <c r="J14" s="38"/>
      <c r="K14" s="39"/>
      <c r="L14" s="39" t="s">
        <v>424</v>
      </c>
      <c r="M14" s="38"/>
      <c r="N14" s="39"/>
      <c r="O14" s="38"/>
      <c r="P14" s="39"/>
      <c r="Q14" s="38"/>
      <c r="R14" s="39"/>
      <c r="S14"/>
    </row>
    <row r="15" s="35" customFormat="1" ht="19.8" customHeight="1" spans="1:19">
      <c r="A15" s="38"/>
      <c r="B15" s="38"/>
      <c r="C15" s="37"/>
      <c r="D15" s="37"/>
      <c r="E15" s="37"/>
      <c r="F15" s="37"/>
      <c r="G15" s="37"/>
      <c r="H15" s="37"/>
      <c r="I15" s="37"/>
      <c r="J15" s="38"/>
      <c r="K15" s="39" t="s">
        <v>425</v>
      </c>
      <c r="L15" s="39" t="s">
        <v>426</v>
      </c>
      <c r="M15" s="38" t="s">
        <v>427</v>
      </c>
      <c r="N15" s="39" t="s">
        <v>405</v>
      </c>
      <c r="O15" s="38">
        <v>90</v>
      </c>
      <c r="P15" s="39" t="s">
        <v>404</v>
      </c>
      <c r="Q15" s="38" t="s">
        <v>427</v>
      </c>
      <c r="R15" s="39" t="s">
        <v>428</v>
      </c>
      <c r="S15"/>
    </row>
    <row r="16" s="35" customFormat="1" ht="19.8" customHeight="1" spans="1:19">
      <c r="A16" s="38"/>
      <c r="B16" s="38"/>
      <c r="C16" s="37"/>
      <c r="D16" s="37"/>
      <c r="E16" s="37"/>
      <c r="F16" s="37"/>
      <c r="G16" s="37"/>
      <c r="H16" s="37"/>
      <c r="I16" s="37"/>
      <c r="J16" s="38"/>
      <c r="K16" s="39" t="s">
        <v>429</v>
      </c>
      <c r="L16" s="39" t="s">
        <v>430</v>
      </c>
      <c r="M16" s="38" t="s">
        <v>466</v>
      </c>
      <c r="N16" s="39" t="s">
        <v>435</v>
      </c>
      <c r="O16" s="38">
        <v>157.18</v>
      </c>
      <c r="P16" s="39" t="s">
        <v>434</v>
      </c>
      <c r="Q16" s="38" t="s">
        <v>467</v>
      </c>
      <c r="R16" s="39" t="s">
        <v>468</v>
      </c>
      <c r="S16"/>
    </row>
    <row r="17" s="35" customFormat="1" ht="19.55" customHeight="1" spans="1:19">
      <c r="A17" s="38"/>
      <c r="B17" s="38"/>
      <c r="C17" s="37"/>
      <c r="D17" s="37"/>
      <c r="E17" s="37"/>
      <c r="F17" s="37"/>
      <c r="G17" s="37"/>
      <c r="H17" s="37"/>
      <c r="I17" s="37"/>
      <c r="J17" s="38"/>
      <c r="K17" s="39"/>
      <c r="L17" s="39" t="s">
        <v>436</v>
      </c>
      <c r="M17" s="38"/>
      <c r="N17" s="39"/>
      <c r="O17" s="38"/>
      <c r="P17" s="39"/>
      <c r="Q17" s="38"/>
      <c r="R17" s="39"/>
      <c r="S17"/>
    </row>
    <row r="18" s="35" customFormat="1" ht="19.55" customHeight="1" spans="1:19">
      <c r="A18" s="38"/>
      <c r="B18" s="38"/>
      <c r="C18" s="37"/>
      <c r="D18" s="37"/>
      <c r="E18" s="37"/>
      <c r="F18" s="37"/>
      <c r="G18" s="37"/>
      <c r="H18" s="37"/>
      <c r="I18" s="37"/>
      <c r="J18" s="38"/>
      <c r="K18" s="39"/>
      <c r="L18" s="39" t="s">
        <v>437</v>
      </c>
      <c r="M18" s="38"/>
      <c r="N18" s="39"/>
      <c r="O18" s="38"/>
      <c r="P18" s="39"/>
      <c r="Q18" s="38"/>
      <c r="R18" s="39"/>
      <c r="S18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20" zoomScaleNormal="120" workbookViewId="0">
      <selection activeCell="G14" sqref="G14"/>
    </sheetView>
  </sheetViews>
  <sheetFormatPr defaultColWidth="8.33333333333333" defaultRowHeight="24" customHeight="1" outlineLevelCol="4"/>
  <cols>
    <col min="1" max="1" width="44.6666666666667" style="18" customWidth="1"/>
    <col min="2" max="2" width="17.6666666666667" style="18" customWidth="1"/>
    <col min="3" max="3" width="19.4416666666667" style="18" customWidth="1"/>
    <col min="4" max="4" width="13.8833333333333" style="18" customWidth="1"/>
    <col min="5" max="256" width="8.33333333333333" style="18"/>
    <col min="257" max="257" width="38.5583333333333" style="18" customWidth="1"/>
    <col min="258" max="258" width="17.6666666666667" style="18" customWidth="1"/>
    <col min="259" max="259" width="19.4416666666667" style="18" customWidth="1"/>
    <col min="260" max="260" width="13.8833333333333" style="18" customWidth="1"/>
    <col min="261" max="512" width="8.33333333333333" style="18"/>
    <col min="513" max="513" width="38.5583333333333" style="18" customWidth="1"/>
    <col min="514" max="514" width="17.6666666666667" style="18" customWidth="1"/>
    <col min="515" max="515" width="19.4416666666667" style="18" customWidth="1"/>
    <col min="516" max="516" width="13.8833333333333" style="18" customWidth="1"/>
    <col min="517" max="768" width="8.33333333333333" style="18"/>
    <col min="769" max="769" width="38.5583333333333" style="18" customWidth="1"/>
    <col min="770" max="770" width="17.6666666666667" style="18" customWidth="1"/>
    <col min="771" max="771" width="19.4416666666667" style="18" customWidth="1"/>
    <col min="772" max="772" width="13.8833333333333" style="18" customWidth="1"/>
    <col min="773" max="1024" width="8.33333333333333" style="18"/>
    <col min="1025" max="1025" width="38.5583333333333" style="18" customWidth="1"/>
    <col min="1026" max="1026" width="17.6666666666667" style="18" customWidth="1"/>
    <col min="1027" max="1027" width="19.4416666666667" style="18" customWidth="1"/>
    <col min="1028" max="1028" width="13.8833333333333" style="18" customWidth="1"/>
    <col min="1029" max="1280" width="8.33333333333333" style="18"/>
    <col min="1281" max="1281" width="38.5583333333333" style="18" customWidth="1"/>
    <col min="1282" max="1282" width="17.6666666666667" style="18" customWidth="1"/>
    <col min="1283" max="1283" width="19.4416666666667" style="18" customWidth="1"/>
    <col min="1284" max="1284" width="13.8833333333333" style="18" customWidth="1"/>
    <col min="1285" max="1536" width="8.33333333333333" style="18"/>
    <col min="1537" max="1537" width="38.5583333333333" style="18" customWidth="1"/>
    <col min="1538" max="1538" width="17.6666666666667" style="18" customWidth="1"/>
    <col min="1539" max="1539" width="19.4416666666667" style="18" customWidth="1"/>
    <col min="1540" max="1540" width="13.8833333333333" style="18" customWidth="1"/>
    <col min="1541" max="1792" width="8.33333333333333" style="18"/>
    <col min="1793" max="1793" width="38.5583333333333" style="18" customWidth="1"/>
    <col min="1794" max="1794" width="17.6666666666667" style="18" customWidth="1"/>
    <col min="1795" max="1795" width="19.4416666666667" style="18" customWidth="1"/>
    <col min="1796" max="1796" width="13.8833333333333" style="18" customWidth="1"/>
    <col min="1797" max="2048" width="8.33333333333333" style="18"/>
    <col min="2049" max="2049" width="38.5583333333333" style="18" customWidth="1"/>
    <col min="2050" max="2050" width="17.6666666666667" style="18" customWidth="1"/>
    <col min="2051" max="2051" width="19.4416666666667" style="18" customWidth="1"/>
    <col min="2052" max="2052" width="13.8833333333333" style="18" customWidth="1"/>
    <col min="2053" max="2304" width="8.33333333333333" style="18"/>
    <col min="2305" max="2305" width="38.5583333333333" style="18" customWidth="1"/>
    <col min="2306" max="2306" width="17.6666666666667" style="18" customWidth="1"/>
    <col min="2307" max="2307" width="19.4416666666667" style="18" customWidth="1"/>
    <col min="2308" max="2308" width="13.8833333333333" style="18" customWidth="1"/>
    <col min="2309" max="2560" width="8.33333333333333" style="18"/>
    <col min="2561" max="2561" width="38.5583333333333" style="18" customWidth="1"/>
    <col min="2562" max="2562" width="17.6666666666667" style="18" customWidth="1"/>
    <col min="2563" max="2563" width="19.4416666666667" style="18" customWidth="1"/>
    <col min="2564" max="2564" width="13.8833333333333" style="18" customWidth="1"/>
    <col min="2565" max="2816" width="8.33333333333333" style="18"/>
    <col min="2817" max="2817" width="38.5583333333333" style="18" customWidth="1"/>
    <col min="2818" max="2818" width="17.6666666666667" style="18" customWidth="1"/>
    <col min="2819" max="2819" width="19.4416666666667" style="18" customWidth="1"/>
    <col min="2820" max="2820" width="13.8833333333333" style="18" customWidth="1"/>
    <col min="2821" max="3072" width="8.33333333333333" style="18"/>
    <col min="3073" max="3073" width="38.5583333333333" style="18" customWidth="1"/>
    <col min="3074" max="3074" width="17.6666666666667" style="18" customWidth="1"/>
    <col min="3075" max="3075" width="19.4416666666667" style="18" customWidth="1"/>
    <col min="3076" max="3076" width="13.8833333333333" style="18" customWidth="1"/>
    <col min="3077" max="3328" width="8.33333333333333" style="18"/>
    <col min="3329" max="3329" width="38.5583333333333" style="18" customWidth="1"/>
    <col min="3330" max="3330" width="17.6666666666667" style="18" customWidth="1"/>
    <col min="3331" max="3331" width="19.4416666666667" style="18" customWidth="1"/>
    <col min="3332" max="3332" width="13.8833333333333" style="18" customWidth="1"/>
    <col min="3333" max="3584" width="8.33333333333333" style="18"/>
    <col min="3585" max="3585" width="38.5583333333333" style="18" customWidth="1"/>
    <col min="3586" max="3586" width="17.6666666666667" style="18" customWidth="1"/>
    <col min="3587" max="3587" width="19.4416666666667" style="18" customWidth="1"/>
    <col min="3588" max="3588" width="13.8833333333333" style="18" customWidth="1"/>
    <col min="3589" max="3840" width="8.33333333333333" style="18"/>
    <col min="3841" max="3841" width="38.5583333333333" style="18" customWidth="1"/>
    <col min="3842" max="3842" width="17.6666666666667" style="18" customWidth="1"/>
    <col min="3843" max="3843" width="19.4416666666667" style="18" customWidth="1"/>
    <col min="3844" max="3844" width="13.8833333333333" style="18" customWidth="1"/>
    <col min="3845" max="4096" width="8.33333333333333" style="18"/>
    <col min="4097" max="4097" width="38.5583333333333" style="18" customWidth="1"/>
    <col min="4098" max="4098" width="17.6666666666667" style="18" customWidth="1"/>
    <col min="4099" max="4099" width="19.4416666666667" style="18" customWidth="1"/>
    <col min="4100" max="4100" width="13.8833333333333" style="18" customWidth="1"/>
    <col min="4101" max="4352" width="8.33333333333333" style="18"/>
    <col min="4353" max="4353" width="38.5583333333333" style="18" customWidth="1"/>
    <col min="4354" max="4354" width="17.6666666666667" style="18" customWidth="1"/>
    <col min="4355" max="4355" width="19.4416666666667" style="18" customWidth="1"/>
    <col min="4356" max="4356" width="13.8833333333333" style="18" customWidth="1"/>
    <col min="4357" max="4608" width="8.33333333333333" style="18"/>
    <col min="4609" max="4609" width="38.5583333333333" style="18" customWidth="1"/>
    <col min="4610" max="4610" width="17.6666666666667" style="18" customWidth="1"/>
    <col min="4611" max="4611" width="19.4416666666667" style="18" customWidth="1"/>
    <col min="4612" max="4612" width="13.8833333333333" style="18" customWidth="1"/>
    <col min="4613" max="4864" width="8.33333333333333" style="18"/>
    <col min="4865" max="4865" width="38.5583333333333" style="18" customWidth="1"/>
    <col min="4866" max="4866" width="17.6666666666667" style="18" customWidth="1"/>
    <col min="4867" max="4867" width="19.4416666666667" style="18" customWidth="1"/>
    <col min="4868" max="4868" width="13.8833333333333" style="18" customWidth="1"/>
    <col min="4869" max="5120" width="8.33333333333333" style="18"/>
    <col min="5121" max="5121" width="38.5583333333333" style="18" customWidth="1"/>
    <col min="5122" max="5122" width="17.6666666666667" style="18" customWidth="1"/>
    <col min="5123" max="5123" width="19.4416666666667" style="18" customWidth="1"/>
    <col min="5124" max="5124" width="13.8833333333333" style="18" customWidth="1"/>
    <col min="5125" max="5376" width="8.33333333333333" style="18"/>
    <col min="5377" max="5377" width="38.5583333333333" style="18" customWidth="1"/>
    <col min="5378" max="5378" width="17.6666666666667" style="18" customWidth="1"/>
    <col min="5379" max="5379" width="19.4416666666667" style="18" customWidth="1"/>
    <col min="5380" max="5380" width="13.8833333333333" style="18" customWidth="1"/>
    <col min="5381" max="5632" width="8.33333333333333" style="18"/>
    <col min="5633" max="5633" width="38.5583333333333" style="18" customWidth="1"/>
    <col min="5634" max="5634" width="17.6666666666667" style="18" customWidth="1"/>
    <col min="5635" max="5635" width="19.4416666666667" style="18" customWidth="1"/>
    <col min="5636" max="5636" width="13.8833333333333" style="18" customWidth="1"/>
    <col min="5637" max="5888" width="8.33333333333333" style="18"/>
    <col min="5889" max="5889" width="38.5583333333333" style="18" customWidth="1"/>
    <col min="5890" max="5890" width="17.6666666666667" style="18" customWidth="1"/>
    <col min="5891" max="5891" width="19.4416666666667" style="18" customWidth="1"/>
    <col min="5892" max="5892" width="13.8833333333333" style="18" customWidth="1"/>
    <col min="5893" max="6144" width="8.33333333333333" style="18"/>
    <col min="6145" max="6145" width="38.5583333333333" style="18" customWidth="1"/>
    <col min="6146" max="6146" width="17.6666666666667" style="18" customWidth="1"/>
    <col min="6147" max="6147" width="19.4416666666667" style="18" customWidth="1"/>
    <col min="6148" max="6148" width="13.8833333333333" style="18" customWidth="1"/>
    <col min="6149" max="6400" width="8.33333333333333" style="18"/>
    <col min="6401" max="6401" width="38.5583333333333" style="18" customWidth="1"/>
    <col min="6402" max="6402" width="17.6666666666667" style="18" customWidth="1"/>
    <col min="6403" max="6403" width="19.4416666666667" style="18" customWidth="1"/>
    <col min="6404" max="6404" width="13.8833333333333" style="18" customWidth="1"/>
    <col min="6405" max="6656" width="8.33333333333333" style="18"/>
    <col min="6657" max="6657" width="38.5583333333333" style="18" customWidth="1"/>
    <col min="6658" max="6658" width="17.6666666666667" style="18" customWidth="1"/>
    <col min="6659" max="6659" width="19.4416666666667" style="18" customWidth="1"/>
    <col min="6660" max="6660" width="13.8833333333333" style="18" customWidth="1"/>
    <col min="6661" max="6912" width="8.33333333333333" style="18"/>
    <col min="6913" max="6913" width="38.5583333333333" style="18" customWidth="1"/>
    <col min="6914" max="6914" width="17.6666666666667" style="18" customWidth="1"/>
    <col min="6915" max="6915" width="19.4416666666667" style="18" customWidth="1"/>
    <col min="6916" max="6916" width="13.8833333333333" style="18" customWidth="1"/>
    <col min="6917" max="7168" width="8.33333333333333" style="18"/>
    <col min="7169" max="7169" width="38.5583333333333" style="18" customWidth="1"/>
    <col min="7170" max="7170" width="17.6666666666667" style="18" customWidth="1"/>
    <col min="7171" max="7171" width="19.4416666666667" style="18" customWidth="1"/>
    <col min="7172" max="7172" width="13.8833333333333" style="18" customWidth="1"/>
    <col min="7173" max="7424" width="8.33333333333333" style="18"/>
    <col min="7425" max="7425" width="38.5583333333333" style="18" customWidth="1"/>
    <col min="7426" max="7426" width="17.6666666666667" style="18" customWidth="1"/>
    <col min="7427" max="7427" width="19.4416666666667" style="18" customWidth="1"/>
    <col min="7428" max="7428" width="13.8833333333333" style="18" customWidth="1"/>
    <col min="7429" max="7680" width="8.33333333333333" style="18"/>
    <col min="7681" max="7681" width="38.5583333333333" style="18" customWidth="1"/>
    <col min="7682" max="7682" width="17.6666666666667" style="18" customWidth="1"/>
    <col min="7683" max="7683" width="19.4416666666667" style="18" customWidth="1"/>
    <col min="7684" max="7684" width="13.8833333333333" style="18" customWidth="1"/>
    <col min="7685" max="7936" width="8.33333333333333" style="18"/>
    <col min="7937" max="7937" width="38.5583333333333" style="18" customWidth="1"/>
    <col min="7938" max="7938" width="17.6666666666667" style="18" customWidth="1"/>
    <col min="7939" max="7939" width="19.4416666666667" style="18" customWidth="1"/>
    <col min="7940" max="7940" width="13.8833333333333" style="18" customWidth="1"/>
    <col min="7941" max="8192" width="8.33333333333333" style="18"/>
    <col min="8193" max="8193" width="38.5583333333333" style="18" customWidth="1"/>
    <col min="8194" max="8194" width="17.6666666666667" style="18" customWidth="1"/>
    <col min="8195" max="8195" width="19.4416666666667" style="18" customWidth="1"/>
    <col min="8196" max="8196" width="13.8833333333333" style="18" customWidth="1"/>
    <col min="8197" max="8448" width="8.33333333333333" style="18"/>
    <col min="8449" max="8449" width="38.5583333333333" style="18" customWidth="1"/>
    <col min="8450" max="8450" width="17.6666666666667" style="18" customWidth="1"/>
    <col min="8451" max="8451" width="19.4416666666667" style="18" customWidth="1"/>
    <col min="8452" max="8452" width="13.8833333333333" style="18" customWidth="1"/>
    <col min="8453" max="8704" width="8.33333333333333" style="18"/>
    <col min="8705" max="8705" width="38.5583333333333" style="18" customWidth="1"/>
    <col min="8706" max="8706" width="17.6666666666667" style="18" customWidth="1"/>
    <col min="8707" max="8707" width="19.4416666666667" style="18" customWidth="1"/>
    <col min="8708" max="8708" width="13.8833333333333" style="18" customWidth="1"/>
    <col min="8709" max="8960" width="8.33333333333333" style="18"/>
    <col min="8961" max="8961" width="38.5583333333333" style="18" customWidth="1"/>
    <col min="8962" max="8962" width="17.6666666666667" style="18" customWidth="1"/>
    <col min="8963" max="8963" width="19.4416666666667" style="18" customWidth="1"/>
    <col min="8964" max="8964" width="13.8833333333333" style="18" customWidth="1"/>
    <col min="8965" max="9216" width="8.33333333333333" style="18"/>
    <col min="9217" max="9217" width="38.5583333333333" style="18" customWidth="1"/>
    <col min="9218" max="9218" width="17.6666666666667" style="18" customWidth="1"/>
    <col min="9219" max="9219" width="19.4416666666667" style="18" customWidth="1"/>
    <col min="9220" max="9220" width="13.8833333333333" style="18" customWidth="1"/>
    <col min="9221" max="9472" width="8.33333333333333" style="18"/>
    <col min="9473" max="9473" width="38.5583333333333" style="18" customWidth="1"/>
    <col min="9474" max="9474" width="17.6666666666667" style="18" customWidth="1"/>
    <col min="9475" max="9475" width="19.4416666666667" style="18" customWidth="1"/>
    <col min="9476" max="9476" width="13.8833333333333" style="18" customWidth="1"/>
    <col min="9477" max="9728" width="8.33333333333333" style="18"/>
    <col min="9729" max="9729" width="38.5583333333333" style="18" customWidth="1"/>
    <col min="9730" max="9730" width="17.6666666666667" style="18" customWidth="1"/>
    <col min="9731" max="9731" width="19.4416666666667" style="18" customWidth="1"/>
    <col min="9732" max="9732" width="13.8833333333333" style="18" customWidth="1"/>
    <col min="9733" max="9984" width="8.33333333333333" style="18"/>
    <col min="9985" max="9985" width="38.5583333333333" style="18" customWidth="1"/>
    <col min="9986" max="9986" width="17.6666666666667" style="18" customWidth="1"/>
    <col min="9987" max="9987" width="19.4416666666667" style="18" customWidth="1"/>
    <col min="9988" max="9988" width="13.8833333333333" style="18" customWidth="1"/>
    <col min="9989" max="10240" width="8.33333333333333" style="18"/>
    <col min="10241" max="10241" width="38.5583333333333" style="18" customWidth="1"/>
    <col min="10242" max="10242" width="17.6666666666667" style="18" customWidth="1"/>
    <col min="10243" max="10243" width="19.4416666666667" style="18" customWidth="1"/>
    <col min="10244" max="10244" width="13.8833333333333" style="18" customWidth="1"/>
    <col min="10245" max="10496" width="8.33333333333333" style="18"/>
    <col min="10497" max="10497" width="38.5583333333333" style="18" customWidth="1"/>
    <col min="10498" max="10498" width="17.6666666666667" style="18" customWidth="1"/>
    <col min="10499" max="10499" width="19.4416666666667" style="18" customWidth="1"/>
    <col min="10500" max="10500" width="13.8833333333333" style="18" customWidth="1"/>
    <col min="10501" max="10752" width="8.33333333333333" style="18"/>
    <col min="10753" max="10753" width="38.5583333333333" style="18" customWidth="1"/>
    <col min="10754" max="10754" width="17.6666666666667" style="18" customWidth="1"/>
    <col min="10755" max="10755" width="19.4416666666667" style="18" customWidth="1"/>
    <col min="10756" max="10756" width="13.8833333333333" style="18" customWidth="1"/>
    <col min="10757" max="11008" width="8.33333333333333" style="18"/>
    <col min="11009" max="11009" width="38.5583333333333" style="18" customWidth="1"/>
    <col min="11010" max="11010" width="17.6666666666667" style="18" customWidth="1"/>
    <col min="11011" max="11011" width="19.4416666666667" style="18" customWidth="1"/>
    <col min="11012" max="11012" width="13.8833333333333" style="18" customWidth="1"/>
    <col min="11013" max="11264" width="8.33333333333333" style="18"/>
    <col min="11265" max="11265" width="38.5583333333333" style="18" customWidth="1"/>
    <col min="11266" max="11266" width="17.6666666666667" style="18" customWidth="1"/>
    <col min="11267" max="11267" width="19.4416666666667" style="18" customWidth="1"/>
    <col min="11268" max="11268" width="13.8833333333333" style="18" customWidth="1"/>
    <col min="11269" max="11520" width="8.33333333333333" style="18"/>
    <col min="11521" max="11521" width="38.5583333333333" style="18" customWidth="1"/>
    <col min="11522" max="11522" width="17.6666666666667" style="18" customWidth="1"/>
    <col min="11523" max="11523" width="19.4416666666667" style="18" customWidth="1"/>
    <col min="11524" max="11524" width="13.8833333333333" style="18" customWidth="1"/>
    <col min="11525" max="11776" width="8.33333333333333" style="18"/>
    <col min="11777" max="11777" width="38.5583333333333" style="18" customWidth="1"/>
    <col min="11778" max="11778" width="17.6666666666667" style="18" customWidth="1"/>
    <col min="11779" max="11779" width="19.4416666666667" style="18" customWidth="1"/>
    <col min="11780" max="11780" width="13.8833333333333" style="18" customWidth="1"/>
    <col min="11781" max="12032" width="8.33333333333333" style="18"/>
    <col min="12033" max="12033" width="38.5583333333333" style="18" customWidth="1"/>
    <col min="12034" max="12034" width="17.6666666666667" style="18" customWidth="1"/>
    <col min="12035" max="12035" width="19.4416666666667" style="18" customWidth="1"/>
    <col min="12036" max="12036" width="13.8833333333333" style="18" customWidth="1"/>
    <col min="12037" max="12288" width="8.33333333333333" style="18"/>
    <col min="12289" max="12289" width="38.5583333333333" style="18" customWidth="1"/>
    <col min="12290" max="12290" width="17.6666666666667" style="18" customWidth="1"/>
    <col min="12291" max="12291" width="19.4416666666667" style="18" customWidth="1"/>
    <col min="12292" max="12292" width="13.8833333333333" style="18" customWidth="1"/>
    <col min="12293" max="12544" width="8.33333333333333" style="18"/>
    <col min="12545" max="12545" width="38.5583333333333" style="18" customWidth="1"/>
    <col min="12546" max="12546" width="17.6666666666667" style="18" customWidth="1"/>
    <col min="12547" max="12547" width="19.4416666666667" style="18" customWidth="1"/>
    <col min="12548" max="12548" width="13.8833333333333" style="18" customWidth="1"/>
    <col min="12549" max="12800" width="8.33333333333333" style="18"/>
    <col min="12801" max="12801" width="38.5583333333333" style="18" customWidth="1"/>
    <col min="12802" max="12802" width="17.6666666666667" style="18" customWidth="1"/>
    <col min="12803" max="12803" width="19.4416666666667" style="18" customWidth="1"/>
    <col min="12804" max="12804" width="13.8833333333333" style="18" customWidth="1"/>
    <col min="12805" max="13056" width="8.33333333333333" style="18"/>
    <col min="13057" max="13057" width="38.5583333333333" style="18" customWidth="1"/>
    <col min="13058" max="13058" width="17.6666666666667" style="18" customWidth="1"/>
    <col min="13059" max="13059" width="19.4416666666667" style="18" customWidth="1"/>
    <col min="13060" max="13060" width="13.8833333333333" style="18" customWidth="1"/>
    <col min="13061" max="13312" width="8.33333333333333" style="18"/>
    <col min="13313" max="13313" width="38.5583333333333" style="18" customWidth="1"/>
    <col min="13314" max="13314" width="17.6666666666667" style="18" customWidth="1"/>
    <col min="13315" max="13315" width="19.4416666666667" style="18" customWidth="1"/>
    <col min="13316" max="13316" width="13.8833333333333" style="18" customWidth="1"/>
    <col min="13317" max="13568" width="8.33333333333333" style="18"/>
    <col min="13569" max="13569" width="38.5583333333333" style="18" customWidth="1"/>
    <col min="13570" max="13570" width="17.6666666666667" style="18" customWidth="1"/>
    <col min="13571" max="13571" width="19.4416666666667" style="18" customWidth="1"/>
    <col min="13572" max="13572" width="13.8833333333333" style="18" customWidth="1"/>
    <col min="13573" max="13824" width="8.33333333333333" style="18"/>
    <col min="13825" max="13825" width="38.5583333333333" style="18" customWidth="1"/>
    <col min="13826" max="13826" width="17.6666666666667" style="18" customWidth="1"/>
    <col min="13827" max="13827" width="19.4416666666667" style="18" customWidth="1"/>
    <col min="13828" max="13828" width="13.8833333333333" style="18" customWidth="1"/>
    <col min="13829" max="14080" width="8.33333333333333" style="18"/>
    <col min="14081" max="14081" width="38.5583333333333" style="18" customWidth="1"/>
    <col min="14082" max="14082" width="17.6666666666667" style="18" customWidth="1"/>
    <col min="14083" max="14083" width="19.4416666666667" style="18" customWidth="1"/>
    <col min="14084" max="14084" width="13.8833333333333" style="18" customWidth="1"/>
    <col min="14085" max="14336" width="8.33333333333333" style="18"/>
    <col min="14337" max="14337" width="38.5583333333333" style="18" customWidth="1"/>
    <col min="14338" max="14338" width="17.6666666666667" style="18" customWidth="1"/>
    <col min="14339" max="14339" width="19.4416666666667" style="18" customWidth="1"/>
    <col min="14340" max="14340" width="13.8833333333333" style="18" customWidth="1"/>
    <col min="14341" max="14592" width="8.33333333333333" style="18"/>
    <col min="14593" max="14593" width="38.5583333333333" style="18" customWidth="1"/>
    <col min="14594" max="14594" width="17.6666666666667" style="18" customWidth="1"/>
    <col min="14595" max="14595" width="19.4416666666667" style="18" customWidth="1"/>
    <col min="14596" max="14596" width="13.8833333333333" style="18" customWidth="1"/>
    <col min="14597" max="14848" width="8.33333333333333" style="18"/>
    <col min="14849" max="14849" width="38.5583333333333" style="18" customWidth="1"/>
    <col min="14850" max="14850" width="17.6666666666667" style="18" customWidth="1"/>
    <col min="14851" max="14851" width="19.4416666666667" style="18" customWidth="1"/>
    <col min="14852" max="14852" width="13.8833333333333" style="18" customWidth="1"/>
    <col min="14853" max="15104" width="8.33333333333333" style="18"/>
    <col min="15105" max="15105" width="38.5583333333333" style="18" customWidth="1"/>
    <col min="15106" max="15106" width="17.6666666666667" style="18" customWidth="1"/>
    <col min="15107" max="15107" width="19.4416666666667" style="18" customWidth="1"/>
    <col min="15108" max="15108" width="13.8833333333333" style="18" customWidth="1"/>
    <col min="15109" max="15360" width="8.33333333333333" style="18"/>
    <col min="15361" max="15361" width="38.5583333333333" style="18" customWidth="1"/>
    <col min="15362" max="15362" width="17.6666666666667" style="18" customWidth="1"/>
    <col min="15363" max="15363" width="19.4416666666667" style="18" customWidth="1"/>
    <col min="15364" max="15364" width="13.8833333333333" style="18" customWidth="1"/>
    <col min="15365" max="15616" width="8.33333333333333" style="18"/>
    <col min="15617" max="15617" width="38.5583333333333" style="18" customWidth="1"/>
    <col min="15618" max="15618" width="17.6666666666667" style="18" customWidth="1"/>
    <col min="15619" max="15619" width="19.4416666666667" style="18" customWidth="1"/>
    <col min="15620" max="15620" width="13.8833333333333" style="18" customWidth="1"/>
    <col min="15621" max="15872" width="8.33333333333333" style="18"/>
    <col min="15873" max="15873" width="38.5583333333333" style="18" customWidth="1"/>
    <col min="15874" max="15874" width="17.6666666666667" style="18" customWidth="1"/>
    <col min="15875" max="15875" width="19.4416666666667" style="18" customWidth="1"/>
    <col min="15876" max="15876" width="13.8833333333333" style="18" customWidth="1"/>
    <col min="15877" max="16128" width="8.33333333333333" style="18"/>
    <col min="16129" max="16129" width="38.5583333333333" style="18" customWidth="1"/>
    <col min="16130" max="16130" width="17.6666666666667" style="18" customWidth="1"/>
    <col min="16131" max="16131" width="19.4416666666667" style="18" customWidth="1"/>
    <col min="16132" max="16132" width="13.8833333333333" style="18" customWidth="1"/>
    <col min="16133" max="16384" width="8.33333333333333" style="18"/>
  </cols>
  <sheetData>
    <row r="1" customHeight="1" spans="4:4">
      <c r="D1" s="14" t="s">
        <v>469</v>
      </c>
    </row>
    <row r="2" ht="46.95" customHeight="1" spans="1:4">
      <c r="A2" s="19" t="s">
        <v>470</v>
      </c>
      <c r="B2" s="19"/>
      <c r="C2" s="19"/>
      <c r="D2" s="19"/>
    </row>
    <row r="3" ht="25.05" customHeight="1" spans="1:5">
      <c r="A3" s="20" t="s">
        <v>34</v>
      </c>
      <c r="B3" s="21"/>
      <c r="C3" s="21"/>
      <c r="D3" s="22" t="s">
        <v>35</v>
      </c>
      <c r="E3" s="22"/>
    </row>
    <row r="4" customHeight="1" spans="1:4">
      <c r="A4" s="23" t="s">
        <v>471</v>
      </c>
      <c r="B4" s="23" t="s">
        <v>472</v>
      </c>
      <c r="C4" s="23" t="s">
        <v>473</v>
      </c>
      <c r="D4" s="23" t="s">
        <v>474</v>
      </c>
    </row>
    <row r="5" s="17" customFormat="1" customHeight="1" spans="1:4">
      <c r="A5" s="24" t="s">
        <v>475</v>
      </c>
      <c r="B5" s="24"/>
      <c r="C5" s="24"/>
      <c r="D5" s="24"/>
    </row>
    <row r="6" s="17" customFormat="1" customHeight="1" spans="1:4">
      <c r="A6" s="24" t="s">
        <v>476</v>
      </c>
      <c r="B6" s="25">
        <v>1</v>
      </c>
      <c r="C6" s="24"/>
      <c r="D6" s="24">
        <f>D7+D20</f>
        <v>8.09</v>
      </c>
    </row>
    <row r="7" s="17" customFormat="1" customHeight="1" spans="1:4">
      <c r="A7" s="26" t="s">
        <v>477</v>
      </c>
      <c r="B7" s="25">
        <v>2</v>
      </c>
      <c r="C7" s="24">
        <f>C8+C10+C13+C15+C17+C18</f>
        <v>8</v>
      </c>
      <c r="D7" s="24">
        <f>D8+D10+D13+D15+D17+D18</f>
        <v>8.09</v>
      </c>
    </row>
    <row r="8" customHeight="1" spans="1:4">
      <c r="A8" s="27" t="s">
        <v>478</v>
      </c>
      <c r="B8" s="25">
        <v>3</v>
      </c>
      <c r="C8" s="28"/>
      <c r="D8" s="28"/>
    </row>
    <row r="9" customHeight="1" spans="1:4">
      <c r="A9" s="27" t="s">
        <v>479</v>
      </c>
      <c r="B9" s="25">
        <v>4</v>
      </c>
      <c r="C9" s="28"/>
      <c r="D9" s="28"/>
    </row>
    <row r="10" customHeight="1" spans="1:4">
      <c r="A10" s="27" t="s">
        <v>480</v>
      </c>
      <c r="B10" s="25">
        <v>5</v>
      </c>
      <c r="C10" s="28">
        <v>7</v>
      </c>
      <c r="D10" s="28">
        <v>4.57</v>
      </c>
    </row>
    <row r="11" customHeight="1" spans="1:4">
      <c r="A11" s="27" t="s">
        <v>481</v>
      </c>
      <c r="B11" s="25">
        <v>6</v>
      </c>
      <c r="C11" s="28"/>
      <c r="D11" s="28"/>
    </row>
    <row r="12" customHeight="1" spans="1:4">
      <c r="A12" s="27" t="s">
        <v>482</v>
      </c>
      <c r="B12" s="25">
        <v>7</v>
      </c>
      <c r="C12" s="28"/>
      <c r="D12" s="28"/>
    </row>
    <row r="13" customHeight="1" spans="1:4">
      <c r="A13" s="27" t="s">
        <v>483</v>
      </c>
      <c r="B13" s="25">
        <v>8</v>
      </c>
      <c r="C13" s="28"/>
      <c r="D13" s="28"/>
    </row>
    <row r="14" customHeight="1" spans="1:4">
      <c r="A14" s="27" t="s">
        <v>484</v>
      </c>
      <c r="B14" s="25">
        <v>9</v>
      </c>
      <c r="C14" s="28"/>
      <c r="D14" s="28"/>
    </row>
    <row r="15" customHeight="1" spans="1:4">
      <c r="A15" s="27" t="s">
        <v>485</v>
      </c>
      <c r="B15" s="25">
        <v>10</v>
      </c>
      <c r="C15" s="28"/>
      <c r="D15" s="28"/>
    </row>
    <row r="16" customHeight="1" spans="1:4">
      <c r="A16" s="27" t="s">
        <v>486</v>
      </c>
      <c r="B16" s="25">
        <v>11</v>
      </c>
      <c r="C16" s="28"/>
      <c r="D16" s="28"/>
    </row>
    <row r="17" customHeight="1" spans="1:4">
      <c r="A17" s="27" t="s">
        <v>487</v>
      </c>
      <c r="B17" s="25">
        <v>12</v>
      </c>
      <c r="C17" s="28"/>
      <c r="D17" s="28"/>
    </row>
    <row r="18" customHeight="1" spans="1:4">
      <c r="A18" s="27" t="s">
        <v>488</v>
      </c>
      <c r="B18" s="25">
        <v>13</v>
      </c>
      <c r="C18" s="28">
        <v>1</v>
      </c>
      <c r="D18" s="28">
        <v>3.52</v>
      </c>
    </row>
    <row r="19" customHeight="1" spans="1:4">
      <c r="A19" s="29" t="s">
        <v>489</v>
      </c>
      <c r="B19" s="30">
        <v>14</v>
      </c>
      <c r="C19" s="31">
        <v>1</v>
      </c>
      <c r="D19" s="31">
        <v>3.52</v>
      </c>
    </row>
    <row r="20" customHeight="1" spans="1:4">
      <c r="A20" s="32" t="s">
        <v>490</v>
      </c>
      <c r="B20" s="33">
        <v>15</v>
      </c>
      <c r="C20" s="34"/>
      <c r="D20" s="34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tabSelected="1" topLeftCell="A16" workbookViewId="0">
      <selection activeCell="H23" sqref="H23"/>
    </sheetView>
  </sheetViews>
  <sheetFormatPr defaultColWidth="9.775" defaultRowHeight="13.5"/>
  <cols>
    <col min="1" max="1" width="4" style="2" customWidth="1"/>
    <col min="2" max="3" width="2.375" style="2" customWidth="1"/>
    <col min="4" max="4" width="6.625" style="2" customWidth="1"/>
    <col min="5" max="5" width="25" style="2" customWidth="1"/>
    <col min="6" max="6" width="7.125" style="2" customWidth="1"/>
    <col min="7" max="7" width="17.125" style="3" customWidth="1"/>
    <col min="8" max="8" width="7.375" style="2" customWidth="1"/>
    <col min="9" max="9" width="7.125" style="2" customWidth="1"/>
    <col min="10" max="10" width="8.125" style="2" customWidth="1"/>
    <col min="11" max="12" width="4.5" style="2" customWidth="1"/>
    <col min="13" max="14" width="8.375" style="2" customWidth="1"/>
    <col min="15" max="16" width="7.25" style="2" customWidth="1"/>
    <col min="17" max="17" width="7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spans="1:30">
      <c r="A1" s="4"/>
      <c r="AD1" s="14" t="s">
        <v>491</v>
      </c>
    </row>
    <row r="2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6"/>
      <c r="B4" s="6"/>
      <c r="C4" s="6"/>
      <c r="D4" s="6"/>
      <c r="E4" s="6"/>
      <c r="AB4" s="15" t="s">
        <v>35</v>
      </c>
      <c r="AC4" s="15"/>
      <c r="AD4" s="15"/>
    </row>
    <row r="5" s="1" customFormat="1" ht="34.5" customHeight="1" spans="1:30">
      <c r="A5" s="7" t="s">
        <v>160</v>
      </c>
      <c r="B5" s="7"/>
      <c r="C5" s="7"/>
      <c r="D5" s="7" t="s">
        <v>212</v>
      </c>
      <c r="E5" s="7" t="s">
        <v>348</v>
      </c>
      <c r="F5" s="7" t="s">
        <v>492</v>
      </c>
      <c r="G5" s="7" t="s">
        <v>493</v>
      </c>
      <c r="H5" s="7" t="s">
        <v>494</v>
      </c>
      <c r="I5" s="7" t="s">
        <v>495</v>
      </c>
      <c r="J5" s="7" t="s">
        <v>496</v>
      </c>
      <c r="K5" s="7" t="s">
        <v>497</v>
      </c>
      <c r="L5" s="7" t="s">
        <v>498</v>
      </c>
      <c r="M5" s="7" t="s">
        <v>499</v>
      </c>
      <c r="N5" s="7" t="s">
        <v>500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397</v>
      </c>
    </row>
    <row r="6" s="1" customFormat="1" ht="35.4" customHeight="1" spans="1:30">
      <c r="A6" s="7" t="s">
        <v>168</v>
      </c>
      <c r="B6" s="7" t="s">
        <v>169</v>
      </c>
      <c r="C6" s="7" t="s">
        <v>170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301</v>
      </c>
      <c r="O6" s="7" t="s">
        <v>501</v>
      </c>
      <c r="P6" s="7"/>
      <c r="Q6" s="7"/>
      <c r="R6" s="7" t="s">
        <v>447</v>
      </c>
      <c r="S6" s="7" t="s">
        <v>144</v>
      </c>
      <c r="T6" s="7" t="s">
        <v>502</v>
      </c>
      <c r="U6" s="7" t="s">
        <v>503</v>
      </c>
      <c r="V6" s="7"/>
      <c r="W6" s="7"/>
      <c r="X6" s="7" t="s">
        <v>148</v>
      </c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132</v>
      </c>
      <c r="AD6" s="7"/>
    </row>
    <row r="7" s="1" customFormat="1" ht="56.25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504</v>
      </c>
      <c r="P7" s="7" t="s">
        <v>377</v>
      </c>
      <c r="Q7" s="7" t="s">
        <v>505</v>
      </c>
      <c r="R7" s="7"/>
      <c r="S7" s="7"/>
      <c r="T7" s="7"/>
      <c r="U7" s="7" t="s">
        <v>154</v>
      </c>
      <c r="V7" s="7" t="s">
        <v>155</v>
      </c>
      <c r="W7" s="7" t="s">
        <v>156</v>
      </c>
      <c r="X7" s="7"/>
      <c r="Y7" s="7"/>
      <c r="Z7" s="7"/>
      <c r="AA7" s="7"/>
      <c r="AB7" s="7"/>
      <c r="AC7" s="7"/>
      <c r="AD7" s="7"/>
    </row>
    <row r="8" ht="28.5" customHeight="1" spans="1:30">
      <c r="A8" s="8"/>
      <c r="B8" s="8"/>
      <c r="C8" s="8"/>
      <c r="D8" s="8"/>
      <c r="E8" s="7" t="s">
        <v>139</v>
      </c>
      <c r="F8" s="8"/>
      <c r="G8" s="8"/>
      <c r="H8" s="8"/>
      <c r="I8" s="8"/>
      <c r="J8" s="8"/>
      <c r="K8" s="8"/>
      <c r="L8" s="8"/>
      <c r="M8" s="12">
        <v>29.14</v>
      </c>
      <c r="N8" s="12">
        <v>29.14</v>
      </c>
      <c r="O8" s="12">
        <v>29.14</v>
      </c>
      <c r="P8" s="12">
        <v>29.14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</row>
    <row r="9" spans="1:30">
      <c r="A9" s="8"/>
      <c r="B9" s="8"/>
      <c r="C9" s="8"/>
      <c r="D9" s="9">
        <v>106</v>
      </c>
      <c r="E9" s="9" t="s">
        <v>157</v>
      </c>
      <c r="F9" s="8"/>
      <c r="G9" s="8"/>
      <c r="H9" s="8"/>
      <c r="I9" s="8"/>
      <c r="J9" s="8"/>
      <c r="K9" s="8"/>
      <c r="L9" s="8"/>
      <c r="M9" s="12">
        <v>29.14</v>
      </c>
      <c r="N9" s="12">
        <v>29.14</v>
      </c>
      <c r="O9" s="12">
        <v>29.14</v>
      </c>
      <c r="P9" s="12">
        <v>29.14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"/>
    </row>
    <row r="10" spans="1:30">
      <c r="A10" s="8"/>
      <c r="B10" s="8"/>
      <c r="C10" s="8"/>
      <c r="D10" s="9">
        <v>106028</v>
      </c>
      <c r="E10" s="9" t="s">
        <v>3</v>
      </c>
      <c r="F10" s="8"/>
      <c r="G10" s="8"/>
      <c r="H10" s="8"/>
      <c r="I10" s="8"/>
      <c r="J10" s="8"/>
      <c r="K10" s="8"/>
      <c r="L10" s="8"/>
      <c r="M10" s="12">
        <v>29.14</v>
      </c>
      <c r="N10" s="12">
        <v>29.14</v>
      </c>
      <c r="O10" s="12">
        <v>29.14</v>
      </c>
      <c r="P10" s="12">
        <v>29.14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"/>
    </row>
    <row r="11" spans="1:30">
      <c r="A11" s="10">
        <v>201</v>
      </c>
      <c r="B11" s="10">
        <v>39</v>
      </c>
      <c r="C11" s="127" t="s">
        <v>177</v>
      </c>
      <c r="D11" s="11">
        <v>106028</v>
      </c>
      <c r="E11" s="11" t="s">
        <v>3</v>
      </c>
      <c r="F11" s="11" t="s">
        <v>506</v>
      </c>
      <c r="G11" s="11" t="s">
        <v>507</v>
      </c>
      <c r="H11" s="11" t="s">
        <v>508</v>
      </c>
      <c r="I11" s="11" t="s">
        <v>509</v>
      </c>
      <c r="J11" s="11" t="s">
        <v>510</v>
      </c>
      <c r="K11" s="11">
        <v>50</v>
      </c>
      <c r="L11" s="11" t="s">
        <v>511</v>
      </c>
      <c r="M11" s="13">
        <v>1</v>
      </c>
      <c r="N11" s="13">
        <v>1</v>
      </c>
      <c r="O11" s="13">
        <v>1</v>
      </c>
      <c r="P11" s="13">
        <v>1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6"/>
    </row>
    <row r="12" ht="22.5" spans="1:30">
      <c r="A12" s="10">
        <v>201</v>
      </c>
      <c r="B12" s="10">
        <v>39</v>
      </c>
      <c r="C12" s="127" t="s">
        <v>177</v>
      </c>
      <c r="D12" s="11">
        <v>106028</v>
      </c>
      <c r="E12" s="11" t="s">
        <v>3</v>
      </c>
      <c r="F12" s="11" t="s">
        <v>506</v>
      </c>
      <c r="G12" s="11" t="s">
        <v>512</v>
      </c>
      <c r="H12" s="11" t="s">
        <v>513</v>
      </c>
      <c r="I12" s="11" t="s">
        <v>509</v>
      </c>
      <c r="J12" s="11" t="s">
        <v>510</v>
      </c>
      <c r="K12" s="11">
        <v>50</v>
      </c>
      <c r="L12" s="11" t="s">
        <v>514</v>
      </c>
      <c r="M12" s="13">
        <v>1</v>
      </c>
      <c r="N12" s="13">
        <v>1</v>
      </c>
      <c r="O12" s="13">
        <v>1</v>
      </c>
      <c r="P12" s="13">
        <v>1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6"/>
    </row>
    <row r="13" ht="22.5" spans="1:30">
      <c r="A13" s="10">
        <v>201</v>
      </c>
      <c r="B13" s="10">
        <v>39</v>
      </c>
      <c r="C13" s="127" t="s">
        <v>177</v>
      </c>
      <c r="D13" s="11">
        <v>106028</v>
      </c>
      <c r="E13" s="11" t="s">
        <v>3</v>
      </c>
      <c r="F13" s="11" t="s">
        <v>506</v>
      </c>
      <c r="G13" s="11" t="s">
        <v>515</v>
      </c>
      <c r="H13" s="11" t="s">
        <v>516</v>
      </c>
      <c r="I13" s="11" t="s">
        <v>509</v>
      </c>
      <c r="J13" s="11" t="s">
        <v>510</v>
      </c>
      <c r="K13" s="11">
        <v>2</v>
      </c>
      <c r="L13" s="11" t="s">
        <v>517</v>
      </c>
      <c r="M13" s="13">
        <v>1</v>
      </c>
      <c r="N13" s="13">
        <v>1</v>
      </c>
      <c r="O13" s="13">
        <v>1</v>
      </c>
      <c r="P13" s="13">
        <v>1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6"/>
    </row>
    <row r="14" ht="22.5" spans="1:30">
      <c r="A14" s="10">
        <v>201</v>
      </c>
      <c r="B14" s="10">
        <v>39</v>
      </c>
      <c r="C14" s="127" t="s">
        <v>177</v>
      </c>
      <c r="D14" s="11">
        <v>106028</v>
      </c>
      <c r="E14" s="11" t="s">
        <v>3</v>
      </c>
      <c r="F14" s="11" t="s">
        <v>506</v>
      </c>
      <c r="G14" s="11" t="s">
        <v>518</v>
      </c>
      <c r="H14" s="11" t="s">
        <v>519</v>
      </c>
      <c r="I14" s="11" t="s">
        <v>509</v>
      </c>
      <c r="J14" s="11" t="s">
        <v>510</v>
      </c>
      <c r="K14" s="11">
        <v>3</v>
      </c>
      <c r="L14" s="11" t="s">
        <v>517</v>
      </c>
      <c r="M14" s="13">
        <v>1.5</v>
      </c>
      <c r="N14" s="13">
        <v>1.5</v>
      </c>
      <c r="O14" s="13">
        <v>1.5</v>
      </c>
      <c r="P14" s="13">
        <v>1.5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6"/>
    </row>
    <row r="15" ht="22.5" spans="1:30">
      <c r="A15" s="10">
        <v>201</v>
      </c>
      <c r="B15" s="10">
        <v>39</v>
      </c>
      <c r="C15" s="127" t="s">
        <v>177</v>
      </c>
      <c r="D15" s="11">
        <v>106028</v>
      </c>
      <c r="E15" s="11" t="s">
        <v>3</v>
      </c>
      <c r="F15" s="11" t="s">
        <v>506</v>
      </c>
      <c r="G15" s="11" t="s">
        <v>520</v>
      </c>
      <c r="H15" s="11" t="s">
        <v>521</v>
      </c>
      <c r="I15" s="11" t="s">
        <v>509</v>
      </c>
      <c r="J15" s="11" t="s">
        <v>510</v>
      </c>
      <c r="K15" s="11">
        <v>10</v>
      </c>
      <c r="L15" s="11" t="s">
        <v>517</v>
      </c>
      <c r="M15" s="13">
        <v>0.2</v>
      </c>
      <c r="N15" s="13">
        <v>0.2</v>
      </c>
      <c r="O15" s="13">
        <v>0.2</v>
      </c>
      <c r="P15" s="13">
        <v>0.2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6"/>
    </row>
    <row r="16" ht="22.5" spans="1:30">
      <c r="A16" s="10">
        <v>201</v>
      </c>
      <c r="B16" s="10">
        <v>39</v>
      </c>
      <c r="C16" s="127" t="s">
        <v>177</v>
      </c>
      <c r="D16" s="11">
        <v>106028</v>
      </c>
      <c r="E16" s="11" t="s">
        <v>3</v>
      </c>
      <c r="F16" s="11" t="s">
        <v>506</v>
      </c>
      <c r="G16" s="11" t="s">
        <v>522</v>
      </c>
      <c r="H16" s="11" t="s">
        <v>523</v>
      </c>
      <c r="I16" s="11" t="s">
        <v>509</v>
      </c>
      <c r="J16" s="11" t="s">
        <v>510</v>
      </c>
      <c r="K16" s="11">
        <v>2</v>
      </c>
      <c r="L16" s="11" t="s">
        <v>524</v>
      </c>
      <c r="M16" s="13">
        <v>0.3</v>
      </c>
      <c r="N16" s="13">
        <v>0.3</v>
      </c>
      <c r="O16" s="13">
        <v>0.3</v>
      </c>
      <c r="P16" s="13">
        <v>0.3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6"/>
    </row>
    <row r="17" ht="22.5" spans="1:30">
      <c r="A17" s="10">
        <v>201</v>
      </c>
      <c r="B17" s="10">
        <v>39</v>
      </c>
      <c r="C17" s="127" t="s">
        <v>177</v>
      </c>
      <c r="D17" s="11">
        <v>106028</v>
      </c>
      <c r="E17" s="11" t="s">
        <v>3</v>
      </c>
      <c r="F17" s="11" t="s">
        <v>506</v>
      </c>
      <c r="G17" s="11" t="s">
        <v>525</v>
      </c>
      <c r="H17" s="11" t="s">
        <v>526</v>
      </c>
      <c r="I17" s="11" t="s">
        <v>509</v>
      </c>
      <c r="J17" s="11" t="s">
        <v>510</v>
      </c>
      <c r="K17" s="11">
        <v>1</v>
      </c>
      <c r="L17" s="11" t="s">
        <v>527</v>
      </c>
      <c r="M17" s="13">
        <v>5</v>
      </c>
      <c r="N17" s="13">
        <v>5</v>
      </c>
      <c r="O17" s="13">
        <v>5</v>
      </c>
      <c r="P17" s="13">
        <v>5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6"/>
    </row>
    <row r="18" ht="22.5" spans="1:30">
      <c r="A18" s="10">
        <v>201</v>
      </c>
      <c r="B18" s="10">
        <v>39</v>
      </c>
      <c r="C18" s="127" t="s">
        <v>177</v>
      </c>
      <c r="D18" s="11">
        <v>106028</v>
      </c>
      <c r="E18" s="11" t="s">
        <v>3</v>
      </c>
      <c r="F18" s="11" t="s">
        <v>506</v>
      </c>
      <c r="G18" s="11" t="s">
        <v>528</v>
      </c>
      <c r="H18" s="11" t="s">
        <v>529</v>
      </c>
      <c r="I18" s="11" t="s">
        <v>509</v>
      </c>
      <c r="J18" s="11" t="s">
        <v>510</v>
      </c>
      <c r="K18" s="11" t="s">
        <v>530</v>
      </c>
      <c r="L18" s="11" t="s">
        <v>524</v>
      </c>
      <c r="M18" s="13">
        <v>0.6</v>
      </c>
      <c r="N18" s="13">
        <v>0.6</v>
      </c>
      <c r="O18" s="13">
        <v>0.6</v>
      </c>
      <c r="P18" s="13">
        <v>0.6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6"/>
    </row>
    <row r="19" ht="22.5" spans="1:30">
      <c r="A19" s="10">
        <v>201</v>
      </c>
      <c r="B19" s="10">
        <v>39</v>
      </c>
      <c r="C19" s="127" t="s">
        <v>177</v>
      </c>
      <c r="D19" s="11">
        <v>106028</v>
      </c>
      <c r="E19" s="11" t="s">
        <v>3</v>
      </c>
      <c r="F19" s="11" t="s">
        <v>506</v>
      </c>
      <c r="G19" s="11" t="s">
        <v>531</v>
      </c>
      <c r="H19" s="11" t="s">
        <v>532</v>
      </c>
      <c r="I19" s="11" t="s">
        <v>509</v>
      </c>
      <c r="J19" s="11" t="s">
        <v>510</v>
      </c>
      <c r="K19" s="11">
        <v>15</v>
      </c>
      <c r="L19" s="11" t="s">
        <v>524</v>
      </c>
      <c r="M19" s="13">
        <v>0.24</v>
      </c>
      <c r="N19" s="13">
        <v>0.24</v>
      </c>
      <c r="O19" s="13">
        <v>0.24</v>
      </c>
      <c r="P19" s="13">
        <v>0.24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6"/>
    </row>
    <row r="20" spans="1:30">
      <c r="A20" s="10">
        <v>201</v>
      </c>
      <c r="B20" s="10">
        <v>39</v>
      </c>
      <c r="C20" s="127" t="s">
        <v>177</v>
      </c>
      <c r="D20" s="11">
        <v>106028</v>
      </c>
      <c r="E20" s="11" t="s">
        <v>3</v>
      </c>
      <c r="F20" s="11" t="s">
        <v>506</v>
      </c>
      <c r="G20" s="11" t="s">
        <v>533</v>
      </c>
      <c r="H20" s="11" t="s">
        <v>534</v>
      </c>
      <c r="I20" s="11" t="s">
        <v>509</v>
      </c>
      <c r="J20" s="11" t="s">
        <v>510</v>
      </c>
      <c r="K20" s="11">
        <v>10</v>
      </c>
      <c r="L20" s="11" t="s">
        <v>524</v>
      </c>
      <c r="M20" s="13">
        <v>0.4</v>
      </c>
      <c r="N20" s="13">
        <v>0.4</v>
      </c>
      <c r="O20" s="13">
        <v>0.4</v>
      </c>
      <c r="P20" s="13">
        <v>0.4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6"/>
    </row>
    <row r="21" spans="1:30">
      <c r="A21" s="10">
        <v>201</v>
      </c>
      <c r="B21" s="10">
        <v>39</v>
      </c>
      <c r="C21" s="127" t="s">
        <v>177</v>
      </c>
      <c r="D21" s="11">
        <v>106028</v>
      </c>
      <c r="E21" s="11" t="s">
        <v>3</v>
      </c>
      <c r="F21" s="11" t="s">
        <v>506</v>
      </c>
      <c r="G21" s="11" t="s">
        <v>535</v>
      </c>
      <c r="H21" s="11" t="s">
        <v>536</v>
      </c>
      <c r="I21" s="11" t="s">
        <v>509</v>
      </c>
      <c r="J21" s="11" t="s">
        <v>510</v>
      </c>
      <c r="K21" s="11">
        <v>10</v>
      </c>
      <c r="L21" s="11" t="s">
        <v>524</v>
      </c>
      <c r="M21" s="13">
        <v>0.4</v>
      </c>
      <c r="N21" s="13">
        <v>0.4</v>
      </c>
      <c r="O21" s="13">
        <v>0.4</v>
      </c>
      <c r="P21" s="13">
        <v>0.4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6"/>
    </row>
    <row r="22" ht="22.5" spans="1:30">
      <c r="A22" s="10">
        <v>201</v>
      </c>
      <c r="B22" s="10">
        <v>39</v>
      </c>
      <c r="C22" s="127" t="s">
        <v>177</v>
      </c>
      <c r="D22" s="11">
        <v>106028</v>
      </c>
      <c r="E22" s="11" t="s">
        <v>3</v>
      </c>
      <c r="F22" s="11" t="s">
        <v>506</v>
      </c>
      <c r="G22" s="11" t="s">
        <v>537</v>
      </c>
      <c r="H22" s="11" t="s">
        <v>538</v>
      </c>
      <c r="I22" s="11" t="s">
        <v>509</v>
      </c>
      <c r="J22" s="11" t="s">
        <v>510</v>
      </c>
      <c r="K22" s="11">
        <v>50</v>
      </c>
      <c r="L22" s="11" t="s">
        <v>539</v>
      </c>
      <c r="M22" s="13">
        <v>1</v>
      </c>
      <c r="N22" s="13">
        <v>1</v>
      </c>
      <c r="O22" s="13">
        <v>1</v>
      </c>
      <c r="P22" s="13">
        <v>1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6"/>
    </row>
    <row r="23" ht="22.5" spans="1:30">
      <c r="A23" s="10">
        <v>201</v>
      </c>
      <c r="B23" s="10">
        <v>39</v>
      </c>
      <c r="C23" s="127" t="s">
        <v>177</v>
      </c>
      <c r="D23" s="11">
        <v>106028</v>
      </c>
      <c r="E23" s="11" t="s">
        <v>3</v>
      </c>
      <c r="F23" s="11" t="s">
        <v>506</v>
      </c>
      <c r="G23" s="11" t="s">
        <v>540</v>
      </c>
      <c r="H23" s="11" t="s">
        <v>541</v>
      </c>
      <c r="I23" s="11" t="s">
        <v>509</v>
      </c>
      <c r="J23" s="11" t="s">
        <v>510</v>
      </c>
      <c r="K23" s="11">
        <v>20</v>
      </c>
      <c r="L23" s="11" t="s">
        <v>511</v>
      </c>
      <c r="M23" s="13">
        <v>0.5</v>
      </c>
      <c r="N23" s="13">
        <v>0.5</v>
      </c>
      <c r="O23" s="13">
        <v>0.5</v>
      </c>
      <c r="P23" s="13">
        <v>0.5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6"/>
    </row>
    <row r="24" spans="1:30">
      <c r="A24" s="10">
        <v>201</v>
      </c>
      <c r="B24" s="10">
        <v>39</v>
      </c>
      <c r="C24" s="127" t="s">
        <v>177</v>
      </c>
      <c r="D24" s="11">
        <v>106028</v>
      </c>
      <c r="E24" s="11" t="s">
        <v>3</v>
      </c>
      <c r="F24" s="11" t="s">
        <v>506</v>
      </c>
      <c r="G24" s="11" t="s">
        <v>542</v>
      </c>
      <c r="H24" s="11" t="s">
        <v>543</v>
      </c>
      <c r="I24" s="11" t="s">
        <v>509</v>
      </c>
      <c r="J24" s="11" t="s">
        <v>510</v>
      </c>
      <c r="K24" s="11">
        <v>30</v>
      </c>
      <c r="L24" s="11" t="s">
        <v>524</v>
      </c>
      <c r="M24" s="13">
        <v>0.5</v>
      </c>
      <c r="N24" s="13">
        <v>0.5</v>
      </c>
      <c r="O24" s="13">
        <v>0.5</v>
      </c>
      <c r="P24" s="13">
        <v>0.5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6"/>
    </row>
    <row r="25" spans="1:30">
      <c r="A25" s="10">
        <v>201</v>
      </c>
      <c r="B25" s="10">
        <v>39</v>
      </c>
      <c r="C25" s="127" t="s">
        <v>177</v>
      </c>
      <c r="D25" s="11">
        <v>106028</v>
      </c>
      <c r="E25" s="11" t="s">
        <v>3</v>
      </c>
      <c r="F25" s="11" t="s">
        <v>544</v>
      </c>
      <c r="G25" s="11" t="s">
        <v>545</v>
      </c>
      <c r="H25" s="11" t="s">
        <v>546</v>
      </c>
      <c r="I25" s="11" t="s">
        <v>509</v>
      </c>
      <c r="J25" s="11" t="s">
        <v>510</v>
      </c>
      <c r="K25" s="11">
        <v>1</v>
      </c>
      <c r="L25" s="11" t="s">
        <v>547</v>
      </c>
      <c r="M25" s="13">
        <v>1</v>
      </c>
      <c r="N25" s="13">
        <v>1</v>
      </c>
      <c r="O25" s="13">
        <v>1</v>
      </c>
      <c r="P25" s="13">
        <v>1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6"/>
    </row>
    <row r="26" ht="22.5" spans="1:30">
      <c r="A26" s="10">
        <v>201</v>
      </c>
      <c r="B26" s="10">
        <v>39</v>
      </c>
      <c r="C26" s="127" t="s">
        <v>177</v>
      </c>
      <c r="D26" s="11">
        <v>106028</v>
      </c>
      <c r="E26" s="11" t="s">
        <v>3</v>
      </c>
      <c r="F26" s="11" t="s">
        <v>544</v>
      </c>
      <c r="G26" s="11" t="s">
        <v>548</v>
      </c>
      <c r="H26" s="11" t="s">
        <v>549</v>
      </c>
      <c r="I26" s="11" t="s">
        <v>509</v>
      </c>
      <c r="J26" s="11" t="s">
        <v>510</v>
      </c>
      <c r="K26" s="11">
        <v>1</v>
      </c>
      <c r="L26" s="11" t="s">
        <v>547</v>
      </c>
      <c r="M26" s="13">
        <v>2</v>
      </c>
      <c r="N26" s="13">
        <v>2</v>
      </c>
      <c r="O26" s="13">
        <v>2</v>
      </c>
      <c r="P26" s="13">
        <v>2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6"/>
    </row>
    <row r="27" ht="22.5" spans="1:30">
      <c r="A27" s="10">
        <v>201</v>
      </c>
      <c r="B27" s="10">
        <v>39</v>
      </c>
      <c r="C27" s="127" t="s">
        <v>177</v>
      </c>
      <c r="D27" s="11">
        <v>106028</v>
      </c>
      <c r="E27" s="11" t="s">
        <v>3</v>
      </c>
      <c r="F27" s="11" t="s">
        <v>544</v>
      </c>
      <c r="G27" s="11" t="s">
        <v>550</v>
      </c>
      <c r="H27" s="11" t="s">
        <v>551</v>
      </c>
      <c r="I27" s="11" t="s">
        <v>509</v>
      </c>
      <c r="J27" s="11" t="s">
        <v>510</v>
      </c>
      <c r="K27" s="11" t="s">
        <v>552</v>
      </c>
      <c r="L27" s="11" t="s">
        <v>547</v>
      </c>
      <c r="M27" s="13">
        <v>10</v>
      </c>
      <c r="N27" s="13">
        <v>10</v>
      </c>
      <c r="O27" s="13">
        <v>10</v>
      </c>
      <c r="P27" s="13">
        <v>10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6"/>
    </row>
    <row r="28" ht="22.5" spans="1:30">
      <c r="A28" s="10">
        <v>201</v>
      </c>
      <c r="B28" s="10">
        <v>39</v>
      </c>
      <c r="C28" s="127" t="s">
        <v>177</v>
      </c>
      <c r="D28" s="11">
        <v>106028</v>
      </c>
      <c r="E28" s="11" t="s">
        <v>3</v>
      </c>
      <c r="F28" s="11" t="s">
        <v>544</v>
      </c>
      <c r="G28" s="11" t="s">
        <v>553</v>
      </c>
      <c r="H28" s="11" t="s">
        <v>554</v>
      </c>
      <c r="I28" s="11" t="s">
        <v>509</v>
      </c>
      <c r="J28" s="11" t="s">
        <v>510</v>
      </c>
      <c r="K28" s="11">
        <v>1</v>
      </c>
      <c r="L28" s="11" t="s">
        <v>547</v>
      </c>
      <c r="M28" s="13">
        <v>2</v>
      </c>
      <c r="N28" s="13">
        <v>2</v>
      </c>
      <c r="O28" s="13">
        <v>2</v>
      </c>
      <c r="P28" s="13">
        <v>2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6"/>
    </row>
    <row r="29" spans="1:30">
      <c r="A29" s="10">
        <v>201</v>
      </c>
      <c r="B29" s="10">
        <v>39</v>
      </c>
      <c r="C29" s="127" t="s">
        <v>177</v>
      </c>
      <c r="D29" s="11">
        <v>106028</v>
      </c>
      <c r="E29" s="11" t="s">
        <v>3</v>
      </c>
      <c r="F29" s="11" t="s">
        <v>544</v>
      </c>
      <c r="G29" s="11" t="s">
        <v>555</v>
      </c>
      <c r="H29" s="11" t="s">
        <v>556</v>
      </c>
      <c r="I29" s="11" t="s">
        <v>509</v>
      </c>
      <c r="J29" s="11" t="s">
        <v>510</v>
      </c>
      <c r="K29" s="11" t="s">
        <v>552</v>
      </c>
      <c r="L29" s="11" t="s">
        <v>547</v>
      </c>
      <c r="M29" s="13">
        <v>0.5</v>
      </c>
      <c r="N29" s="13">
        <v>0.5</v>
      </c>
      <c r="O29" s="13">
        <v>0.5</v>
      </c>
      <c r="P29" s="13">
        <v>0.5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6"/>
    </row>
  </sheetData>
  <autoFilter xmlns:etc="http://www.wps.cn/officeDocument/2017/etCustomData" ref="A10:AD29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5" workbookViewId="0">
      <selection activeCell="F6" sqref="F6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41"/>
      <c r="H1" s="92" t="s">
        <v>33</v>
      </c>
    </row>
    <row r="2" ht="24.15" customHeight="1" spans="1:8">
      <c r="A2" s="111" t="s">
        <v>7</v>
      </c>
      <c r="B2" s="111"/>
      <c r="C2" s="111"/>
      <c r="D2" s="111"/>
      <c r="E2" s="111"/>
      <c r="F2" s="111"/>
      <c r="G2" s="111"/>
      <c r="H2" s="111"/>
    </row>
    <row r="3" ht="17.25" customHeight="1" spans="1:8">
      <c r="A3" s="22" t="s">
        <v>34</v>
      </c>
      <c r="B3" s="22"/>
      <c r="C3" s="22"/>
      <c r="D3" s="22"/>
      <c r="E3" s="22"/>
      <c r="F3" s="22"/>
      <c r="G3" s="40" t="s">
        <v>35</v>
      </c>
      <c r="H3" s="40"/>
    </row>
    <row r="4" ht="17.85" customHeight="1" spans="1:8">
      <c r="A4" s="23" t="s">
        <v>36</v>
      </c>
      <c r="B4" s="23"/>
      <c r="C4" s="23" t="s">
        <v>37</v>
      </c>
      <c r="D4" s="23"/>
      <c r="E4" s="23"/>
      <c r="F4" s="23"/>
      <c r="G4" s="23"/>
      <c r="H4" s="23"/>
    </row>
    <row r="5" ht="22.35" customHeight="1" spans="1:8">
      <c r="A5" s="23" t="s">
        <v>38</v>
      </c>
      <c r="B5" s="23" t="s">
        <v>39</v>
      </c>
      <c r="C5" s="23" t="s">
        <v>40</v>
      </c>
      <c r="D5" s="23" t="s">
        <v>39</v>
      </c>
      <c r="E5" s="23" t="s">
        <v>41</v>
      </c>
      <c r="F5" s="23" t="s">
        <v>39</v>
      </c>
      <c r="G5" s="23" t="s">
        <v>42</v>
      </c>
      <c r="H5" s="23" t="s">
        <v>39</v>
      </c>
    </row>
    <row r="6" ht="16.2" customHeight="1" spans="1:8">
      <c r="A6" s="45" t="s">
        <v>43</v>
      </c>
      <c r="B6" s="37">
        <v>157.18</v>
      </c>
      <c r="C6" s="38" t="s">
        <v>44</v>
      </c>
      <c r="D6" s="37">
        <v>133.75</v>
      </c>
      <c r="E6" s="45" t="s">
        <v>45</v>
      </c>
      <c r="F6" s="37">
        <f>SUM(F7:F9)</f>
        <v>120.18</v>
      </c>
      <c r="G6" s="38" t="s">
        <v>46</v>
      </c>
      <c r="H6" s="37">
        <f>'4支出分类(政府预算)'!G6</f>
        <v>107.58</v>
      </c>
    </row>
    <row r="7" ht="16.2" customHeight="1" spans="1:8">
      <c r="A7" s="38" t="s">
        <v>47</v>
      </c>
      <c r="B7" s="37">
        <v>157.18</v>
      </c>
      <c r="C7" s="38" t="s">
        <v>48</v>
      </c>
      <c r="D7" s="37"/>
      <c r="E7" s="38" t="s">
        <v>49</v>
      </c>
      <c r="F7" s="37">
        <f>'5支出分类（部门预算）'!H6</f>
        <v>107.58</v>
      </c>
      <c r="G7" s="38" t="s">
        <v>50</v>
      </c>
      <c r="H7" s="37">
        <f>'4支出分类(政府预算)'!H6</f>
        <v>49.6</v>
      </c>
    </row>
    <row r="8" ht="16.2" customHeight="1" spans="1:8">
      <c r="A8" s="45" t="s">
        <v>51</v>
      </c>
      <c r="B8" s="37"/>
      <c r="C8" s="38" t="s">
        <v>52</v>
      </c>
      <c r="D8" s="37"/>
      <c r="E8" s="38" t="s">
        <v>53</v>
      </c>
      <c r="F8" s="37">
        <f>'5支出分类（部门预算）'!I6</f>
        <v>12.6</v>
      </c>
      <c r="G8" s="38" t="s">
        <v>54</v>
      </c>
      <c r="H8" s="37"/>
    </row>
    <row r="9" ht="16.2" customHeight="1" spans="1:8">
      <c r="A9" s="38" t="s">
        <v>55</v>
      </c>
      <c r="B9" s="37"/>
      <c r="C9" s="38" t="s">
        <v>56</v>
      </c>
      <c r="D9" s="37"/>
      <c r="E9" s="38" t="s">
        <v>57</v>
      </c>
      <c r="F9" s="37">
        <f>'5支出分类（部门预算）'!J6</f>
        <v>0</v>
      </c>
      <c r="G9" s="38" t="s">
        <v>58</v>
      </c>
      <c r="H9" s="37"/>
    </row>
    <row r="10" ht="16.2" customHeight="1" spans="1:8">
      <c r="A10" s="38" t="s">
        <v>59</v>
      </c>
      <c r="B10" s="37"/>
      <c r="C10" s="38" t="s">
        <v>60</v>
      </c>
      <c r="D10" s="37"/>
      <c r="E10" s="45" t="s">
        <v>61</v>
      </c>
      <c r="F10" s="37">
        <f>F12</f>
        <v>37</v>
      </c>
      <c r="G10" s="38" t="s">
        <v>62</v>
      </c>
      <c r="H10" s="37"/>
    </row>
    <row r="11" ht="16.2" customHeight="1" spans="1:8">
      <c r="A11" s="38" t="s">
        <v>63</v>
      </c>
      <c r="B11" s="37"/>
      <c r="C11" s="38" t="s">
        <v>64</v>
      </c>
      <c r="D11" s="37"/>
      <c r="E11" s="38" t="s">
        <v>65</v>
      </c>
      <c r="F11" s="37"/>
      <c r="G11" s="38" t="s">
        <v>66</v>
      </c>
      <c r="H11" s="37"/>
    </row>
    <row r="12" ht="16.2" customHeight="1" spans="1:8">
      <c r="A12" s="38" t="s">
        <v>67</v>
      </c>
      <c r="B12" s="37"/>
      <c r="C12" s="38" t="s">
        <v>68</v>
      </c>
      <c r="D12" s="37"/>
      <c r="E12" s="38" t="s">
        <v>69</v>
      </c>
      <c r="F12" s="37">
        <f>'5支出分类（部门预算）'!M6</f>
        <v>37</v>
      </c>
      <c r="G12" s="38" t="s">
        <v>70</v>
      </c>
      <c r="H12" s="37"/>
    </row>
    <row r="13" ht="16.2" customHeight="1" spans="1:8">
      <c r="A13" s="38" t="s">
        <v>71</v>
      </c>
      <c r="B13" s="37"/>
      <c r="C13" s="38" t="s">
        <v>72</v>
      </c>
      <c r="D13" s="37">
        <v>11.43</v>
      </c>
      <c r="E13" s="38" t="s">
        <v>73</v>
      </c>
      <c r="F13" s="37"/>
      <c r="G13" s="38" t="s">
        <v>74</v>
      </c>
      <c r="H13" s="37"/>
    </row>
    <row r="14" ht="16.2" customHeight="1" spans="1:8">
      <c r="A14" s="38" t="s">
        <v>75</v>
      </c>
      <c r="B14" s="37"/>
      <c r="C14" s="38" t="s">
        <v>76</v>
      </c>
      <c r="D14" s="37"/>
      <c r="E14" s="38" t="s">
        <v>77</v>
      </c>
      <c r="F14" s="37"/>
      <c r="G14" s="38" t="s">
        <v>78</v>
      </c>
      <c r="H14" s="37">
        <f>'4支出分类(政府预算)'!O6</f>
        <v>0</v>
      </c>
    </row>
    <row r="15" ht="16.2" customHeight="1" spans="1:8">
      <c r="A15" s="38" t="s">
        <v>79</v>
      </c>
      <c r="B15" s="37"/>
      <c r="C15" s="38" t="s">
        <v>80</v>
      </c>
      <c r="D15" s="37">
        <v>4.14</v>
      </c>
      <c r="E15" s="38" t="s">
        <v>81</v>
      </c>
      <c r="F15" s="37"/>
      <c r="G15" s="38" t="s">
        <v>82</v>
      </c>
      <c r="H15" s="37"/>
    </row>
    <row r="16" ht="16.2" customHeight="1" spans="1:8">
      <c r="A16" s="38" t="s">
        <v>83</v>
      </c>
      <c r="B16" s="37"/>
      <c r="C16" s="38" t="s">
        <v>84</v>
      </c>
      <c r="D16" s="37"/>
      <c r="E16" s="38" t="s">
        <v>85</v>
      </c>
      <c r="F16" s="37"/>
      <c r="G16" s="38" t="s">
        <v>86</v>
      </c>
      <c r="H16" s="37"/>
    </row>
    <row r="17" ht="16.2" customHeight="1" spans="1:8">
      <c r="A17" s="38" t="s">
        <v>87</v>
      </c>
      <c r="B17" s="37"/>
      <c r="C17" s="38" t="s">
        <v>88</v>
      </c>
      <c r="D17" s="37"/>
      <c r="E17" s="38" t="s">
        <v>89</v>
      </c>
      <c r="F17" s="37"/>
      <c r="G17" s="38" t="s">
        <v>90</v>
      </c>
      <c r="H17" s="37"/>
    </row>
    <row r="18" ht="16.2" customHeight="1" spans="1:8">
      <c r="A18" s="38" t="s">
        <v>91</v>
      </c>
      <c r="B18" s="37"/>
      <c r="C18" s="38" t="s">
        <v>92</v>
      </c>
      <c r="D18" s="37"/>
      <c r="E18" s="38" t="s">
        <v>93</v>
      </c>
      <c r="F18" s="37"/>
      <c r="G18" s="38" t="s">
        <v>94</v>
      </c>
      <c r="H18" s="37"/>
    </row>
    <row r="19" ht="16.2" customHeight="1" spans="1:8">
      <c r="A19" s="38" t="s">
        <v>95</v>
      </c>
      <c r="B19" s="37"/>
      <c r="C19" s="38" t="s">
        <v>96</v>
      </c>
      <c r="D19" s="37"/>
      <c r="E19" s="38" t="s">
        <v>97</v>
      </c>
      <c r="F19" s="37"/>
      <c r="G19" s="38" t="s">
        <v>98</v>
      </c>
      <c r="H19" s="37"/>
    </row>
    <row r="20" ht="16.2" customHeight="1" spans="1:8">
      <c r="A20" s="45" t="s">
        <v>99</v>
      </c>
      <c r="B20" s="44"/>
      <c r="C20" s="38" t="s">
        <v>100</v>
      </c>
      <c r="D20" s="44"/>
      <c r="E20" s="38" t="s">
        <v>101</v>
      </c>
      <c r="F20" s="44"/>
      <c r="G20" s="38"/>
      <c r="H20" s="44"/>
    </row>
    <row r="21" ht="16.2" customHeight="1" spans="1:8">
      <c r="A21" s="45" t="s">
        <v>102</v>
      </c>
      <c r="B21" s="44"/>
      <c r="C21" s="38" t="s">
        <v>103</v>
      </c>
      <c r="D21" s="44"/>
      <c r="E21" s="45" t="s">
        <v>104</v>
      </c>
      <c r="F21" s="44"/>
      <c r="G21" s="38"/>
      <c r="H21" s="44"/>
    </row>
    <row r="22" ht="16.2" customHeight="1" spans="1:8">
      <c r="A22" s="45" t="s">
        <v>105</v>
      </c>
      <c r="B22" s="44"/>
      <c r="C22" s="38" t="s">
        <v>106</v>
      </c>
      <c r="D22" s="44"/>
      <c r="E22" s="38"/>
      <c r="F22" s="44"/>
      <c r="G22" s="38"/>
      <c r="H22" s="44"/>
    </row>
    <row r="23" ht="16.2" customHeight="1" spans="1:8">
      <c r="A23" s="45" t="s">
        <v>107</v>
      </c>
      <c r="B23" s="44"/>
      <c r="C23" s="38" t="s">
        <v>108</v>
      </c>
      <c r="D23" s="44"/>
      <c r="E23" s="38"/>
      <c r="F23" s="44"/>
      <c r="G23" s="38"/>
      <c r="H23" s="44"/>
    </row>
    <row r="24" ht="16.2" customHeight="1" spans="1:8">
      <c r="A24" s="45" t="s">
        <v>109</v>
      </c>
      <c r="B24" s="44"/>
      <c r="C24" s="38" t="s">
        <v>110</v>
      </c>
      <c r="D24" s="44"/>
      <c r="E24" s="38"/>
      <c r="F24" s="44"/>
      <c r="G24" s="38"/>
      <c r="H24" s="44"/>
    </row>
    <row r="25" ht="16.2" customHeight="1" spans="1:8">
      <c r="A25" s="38" t="s">
        <v>111</v>
      </c>
      <c r="B25" s="37"/>
      <c r="C25" s="38" t="s">
        <v>112</v>
      </c>
      <c r="D25" s="37">
        <v>7.86</v>
      </c>
      <c r="E25" s="38"/>
      <c r="F25" s="37"/>
      <c r="G25" s="38"/>
      <c r="H25" s="37"/>
    </row>
    <row r="26" ht="16.2" customHeight="1" spans="1:8">
      <c r="A26" s="38" t="s">
        <v>113</v>
      </c>
      <c r="B26" s="37"/>
      <c r="C26" s="38" t="s">
        <v>114</v>
      </c>
      <c r="D26" s="37"/>
      <c r="E26" s="38"/>
      <c r="F26" s="37"/>
      <c r="G26" s="38"/>
      <c r="H26" s="37"/>
    </row>
    <row r="27" ht="16.2" customHeight="1" spans="1:8">
      <c r="A27" s="38" t="s">
        <v>115</v>
      </c>
      <c r="B27" s="37"/>
      <c r="C27" s="38" t="s">
        <v>116</v>
      </c>
      <c r="D27" s="37"/>
      <c r="E27" s="38"/>
      <c r="F27" s="37"/>
      <c r="G27" s="38"/>
      <c r="H27" s="37"/>
    </row>
    <row r="28" ht="16.2" customHeight="1" spans="1:8">
      <c r="A28" s="45" t="s">
        <v>117</v>
      </c>
      <c r="B28" s="44"/>
      <c r="C28" s="38" t="s">
        <v>118</v>
      </c>
      <c r="D28" s="44"/>
      <c r="E28" s="38"/>
      <c r="F28" s="44"/>
      <c r="G28" s="38"/>
      <c r="H28" s="44"/>
    </row>
    <row r="29" ht="16.2" customHeight="1" spans="1:8">
      <c r="A29" s="45" t="s">
        <v>119</v>
      </c>
      <c r="B29" s="44"/>
      <c r="C29" s="38" t="s">
        <v>120</v>
      </c>
      <c r="D29" s="44"/>
      <c r="E29" s="38"/>
      <c r="F29" s="44"/>
      <c r="G29" s="38"/>
      <c r="H29" s="44"/>
    </row>
    <row r="30" ht="16.2" customHeight="1" spans="1:8">
      <c r="A30" s="45" t="s">
        <v>121</v>
      </c>
      <c r="B30" s="44"/>
      <c r="C30" s="38" t="s">
        <v>122</v>
      </c>
      <c r="D30" s="44"/>
      <c r="E30" s="38"/>
      <c r="F30" s="44"/>
      <c r="G30" s="38"/>
      <c r="H30" s="44"/>
    </row>
    <row r="31" ht="16.2" customHeight="1" spans="1:8">
      <c r="A31" s="45" t="s">
        <v>123</v>
      </c>
      <c r="B31" s="44"/>
      <c r="C31" s="38" t="s">
        <v>124</v>
      </c>
      <c r="D31" s="44"/>
      <c r="E31" s="38"/>
      <c r="F31" s="44"/>
      <c r="G31" s="38"/>
      <c r="H31" s="44"/>
    </row>
    <row r="32" ht="16.2" customHeight="1" spans="1:8">
      <c r="A32" s="45" t="s">
        <v>125</v>
      </c>
      <c r="B32" s="44"/>
      <c r="C32" s="38" t="s">
        <v>126</v>
      </c>
      <c r="D32" s="44"/>
      <c r="E32" s="38"/>
      <c r="F32" s="44"/>
      <c r="G32" s="38"/>
      <c r="H32" s="44"/>
    </row>
    <row r="33" ht="16.2" customHeight="1" spans="1:8">
      <c r="A33" s="38"/>
      <c r="B33" s="38"/>
      <c r="C33" s="38" t="s">
        <v>127</v>
      </c>
      <c r="D33" s="38"/>
      <c r="E33" s="38"/>
      <c r="F33" s="38"/>
      <c r="G33" s="38"/>
      <c r="H33" s="38"/>
    </row>
    <row r="34" ht="16.2" customHeight="1" spans="1:8">
      <c r="A34" s="38"/>
      <c r="B34" s="38"/>
      <c r="C34" s="38" t="s">
        <v>128</v>
      </c>
      <c r="D34" s="38"/>
      <c r="E34" s="38"/>
      <c r="F34" s="38"/>
      <c r="G34" s="38"/>
      <c r="H34" s="38"/>
    </row>
    <row r="35" ht="16.2" customHeight="1" spans="1:8">
      <c r="A35" s="38"/>
      <c r="B35" s="38"/>
      <c r="C35" s="38" t="s">
        <v>129</v>
      </c>
      <c r="D35" s="38"/>
      <c r="E35" s="38"/>
      <c r="F35" s="38"/>
      <c r="G35" s="38"/>
      <c r="H35" s="38"/>
    </row>
    <row r="36" ht="16.2" customHeight="1" spans="1:8">
      <c r="A36" s="38"/>
      <c r="B36" s="38"/>
      <c r="C36" s="38"/>
      <c r="D36" s="38"/>
      <c r="E36" s="38"/>
      <c r="F36" s="38"/>
      <c r="G36" s="38"/>
      <c r="H36" s="38"/>
    </row>
    <row r="37" ht="16.2" customHeight="1" spans="1:8">
      <c r="A37" s="45" t="s">
        <v>130</v>
      </c>
      <c r="B37" s="44">
        <f>B6</f>
        <v>157.18</v>
      </c>
      <c r="C37" s="45" t="s">
        <v>131</v>
      </c>
      <c r="D37" s="44">
        <f>SUM(D6:D35)</f>
        <v>157.18</v>
      </c>
      <c r="E37" s="45" t="s">
        <v>131</v>
      </c>
      <c r="F37" s="44">
        <f>F6+F10</f>
        <v>157.18</v>
      </c>
      <c r="G37" s="45" t="s">
        <v>131</v>
      </c>
      <c r="H37" s="44">
        <f>SUM(H6:H19)</f>
        <v>157.18</v>
      </c>
    </row>
    <row r="38" ht="16.2" customHeight="1" spans="1:8">
      <c r="A38" s="45" t="s">
        <v>132</v>
      </c>
      <c r="B38" s="44"/>
      <c r="C38" s="45" t="s">
        <v>133</v>
      </c>
      <c r="D38" s="44"/>
      <c r="E38" s="45" t="s">
        <v>133</v>
      </c>
      <c r="F38" s="44"/>
      <c r="G38" s="45" t="s">
        <v>133</v>
      </c>
      <c r="H38" s="44"/>
    </row>
    <row r="39" ht="16.2" customHeight="1" spans="1:8">
      <c r="A39" s="38"/>
      <c r="B39" s="37"/>
      <c r="C39" s="38"/>
      <c r="D39" s="37"/>
      <c r="E39" s="45"/>
      <c r="F39" s="37"/>
      <c r="G39" s="45"/>
      <c r="H39" s="37"/>
    </row>
    <row r="40" ht="16.2" customHeight="1" spans="1:8">
      <c r="A40" s="45" t="s">
        <v>134</v>
      </c>
      <c r="B40" s="44">
        <f t="shared" ref="B40:F40" si="0">B37</f>
        <v>157.18</v>
      </c>
      <c r="C40" s="45" t="s">
        <v>135</v>
      </c>
      <c r="D40" s="44">
        <f t="shared" si="0"/>
        <v>157.18</v>
      </c>
      <c r="E40" s="45" t="s">
        <v>135</v>
      </c>
      <c r="F40" s="44">
        <f t="shared" si="0"/>
        <v>157.18</v>
      </c>
      <c r="G40" s="45" t="s">
        <v>135</v>
      </c>
      <c r="H40" s="44">
        <f>H37</f>
        <v>157.18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9" sqref="D9"/>
    </sheetView>
  </sheetViews>
  <sheetFormatPr defaultColWidth="10" defaultRowHeight="13.5"/>
  <cols>
    <col min="1" max="1" width="5.775" customWidth="1"/>
    <col min="2" max="2" width="13.125" customWidth="1"/>
    <col min="3" max="5" width="7.37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41"/>
      <c r="X1" s="53" t="s">
        <v>136</v>
      </c>
      <c r="Y1" s="53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40" t="s">
        <v>35</v>
      </c>
      <c r="Y3" s="40"/>
    </row>
    <row r="4" ht="22.35" customHeight="1" spans="1:25">
      <c r="A4" s="25" t="s">
        <v>137</v>
      </c>
      <c r="B4" s="25" t="s">
        <v>138</v>
      </c>
      <c r="C4" s="25" t="s">
        <v>139</v>
      </c>
      <c r="D4" s="25" t="s">
        <v>140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132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141</v>
      </c>
      <c r="E5" s="25" t="s">
        <v>142</v>
      </c>
      <c r="F5" s="25" t="s">
        <v>143</v>
      </c>
      <c r="G5" s="25" t="s">
        <v>144</v>
      </c>
      <c r="H5" s="25" t="s">
        <v>145</v>
      </c>
      <c r="I5" s="25" t="s">
        <v>146</v>
      </c>
      <c r="J5" s="25" t="s">
        <v>147</v>
      </c>
      <c r="K5" s="25"/>
      <c r="L5" s="25"/>
      <c r="M5" s="25"/>
      <c r="N5" s="25" t="s">
        <v>148</v>
      </c>
      <c r="O5" s="25" t="s">
        <v>149</v>
      </c>
      <c r="P5" s="25" t="s">
        <v>150</v>
      </c>
      <c r="Q5" s="25" t="s">
        <v>151</v>
      </c>
      <c r="R5" s="25" t="s">
        <v>152</v>
      </c>
      <c r="S5" s="25" t="s">
        <v>141</v>
      </c>
      <c r="T5" s="25" t="s">
        <v>142</v>
      </c>
      <c r="U5" s="25" t="s">
        <v>143</v>
      </c>
      <c r="V5" s="25" t="s">
        <v>144</v>
      </c>
      <c r="W5" s="25" t="s">
        <v>145</v>
      </c>
      <c r="X5" s="25" t="s">
        <v>146</v>
      </c>
      <c r="Y5" s="25" t="s">
        <v>153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154</v>
      </c>
      <c r="K6" s="25" t="s">
        <v>155</v>
      </c>
      <c r="L6" s="25" t="s">
        <v>156</v>
      </c>
      <c r="M6" s="25" t="s">
        <v>145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45"/>
      <c r="B7" s="45" t="s">
        <v>139</v>
      </c>
      <c r="C7" s="61">
        <v>157.18</v>
      </c>
      <c r="D7" s="61">
        <v>157.18</v>
      </c>
      <c r="E7" s="61">
        <v>157.18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>
        <f>SUM(T7:Y7)</f>
        <v>0</v>
      </c>
      <c r="T7" s="61"/>
      <c r="U7" s="61"/>
      <c r="V7" s="61"/>
      <c r="W7" s="61"/>
      <c r="X7" s="61"/>
      <c r="Y7" s="61"/>
    </row>
    <row r="8" ht="22.8" customHeight="1" spans="1:25">
      <c r="A8" s="43">
        <v>106</v>
      </c>
      <c r="B8" s="43" t="s">
        <v>157</v>
      </c>
      <c r="C8" s="61">
        <v>157.18</v>
      </c>
      <c r="D8" s="61">
        <v>157.18</v>
      </c>
      <c r="E8" s="61">
        <v>157.18</v>
      </c>
      <c r="F8" s="61">
        <f t="shared" ref="D8:Y8" si="0">F7</f>
        <v>0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0</v>
      </c>
      <c r="P8" s="61">
        <f t="shared" si="0"/>
        <v>0</v>
      </c>
      <c r="Q8" s="61">
        <f t="shared" si="0"/>
        <v>0</v>
      </c>
      <c r="R8" s="61">
        <f t="shared" si="0"/>
        <v>0</v>
      </c>
      <c r="S8" s="61">
        <f t="shared" si="0"/>
        <v>0</v>
      </c>
      <c r="T8" s="61">
        <f t="shared" si="0"/>
        <v>0</v>
      </c>
      <c r="U8" s="61">
        <f t="shared" si="0"/>
        <v>0</v>
      </c>
      <c r="V8" s="61">
        <f t="shared" si="0"/>
        <v>0</v>
      </c>
      <c r="W8" s="61">
        <f t="shared" si="0"/>
        <v>0</v>
      </c>
      <c r="X8" s="61">
        <f t="shared" si="0"/>
        <v>0</v>
      </c>
      <c r="Y8" s="61">
        <f t="shared" si="0"/>
        <v>0</v>
      </c>
    </row>
    <row r="9" ht="22.8" customHeight="1" spans="1:25">
      <c r="A9" s="27">
        <v>106028</v>
      </c>
      <c r="B9" s="27" t="s">
        <v>158</v>
      </c>
      <c r="C9" s="55">
        <v>157.18</v>
      </c>
      <c r="D9" s="55">
        <v>157.18</v>
      </c>
      <c r="E9" s="55">
        <v>157.18</v>
      </c>
      <c r="F9" s="55">
        <f t="shared" ref="D9:Y9" si="1">F8</f>
        <v>0</v>
      </c>
      <c r="G9" s="55">
        <f t="shared" si="1"/>
        <v>0</v>
      </c>
      <c r="H9" s="55">
        <f t="shared" si="1"/>
        <v>0</v>
      </c>
      <c r="I9" s="55">
        <f t="shared" si="1"/>
        <v>0</v>
      </c>
      <c r="J9" s="55">
        <f t="shared" si="1"/>
        <v>0</v>
      </c>
      <c r="K9" s="55">
        <f t="shared" si="1"/>
        <v>0</v>
      </c>
      <c r="L9" s="55">
        <f t="shared" si="1"/>
        <v>0</v>
      </c>
      <c r="M9" s="55">
        <f t="shared" si="1"/>
        <v>0</v>
      </c>
      <c r="N9" s="55">
        <f t="shared" si="1"/>
        <v>0</v>
      </c>
      <c r="O9" s="55">
        <f t="shared" si="1"/>
        <v>0</v>
      </c>
      <c r="P9" s="55">
        <f t="shared" si="1"/>
        <v>0</v>
      </c>
      <c r="Q9" s="55">
        <f t="shared" si="1"/>
        <v>0</v>
      </c>
      <c r="R9" s="55">
        <f t="shared" si="1"/>
        <v>0</v>
      </c>
      <c r="S9" s="55">
        <f t="shared" si="1"/>
        <v>0</v>
      </c>
      <c r="T9" s="55">
        <f t="shared" si="1"/>
        <v>0</v>
      </c>
      <c r="U9" s="55">
        <f t="shared" si="1"/>
        <v>0</v>
      </c>
      <c r="V9" s="55">
        <f t="shared" si="1"/>
        <v>0</v>
      </c>
      <c r="W9" s="55">
        <f t="shared" si="1"/>
        <v>0</v>
      </c>
      <c r="X9" s="55">
        <f t="shared" si="1"/>
        <v>0</v>
      </c>
      <c r="Y9" s="55">
        <f t="shared" si="1"/>
        <v>0</v>
      </c>
    </row>
    <row r="10" ht="16.35" customHeight="1"/>
    <row r="11" ht="16.35" customHeight="1" spans="7:7">
      <c r="G11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4" workbookViewId="0">
      <selection activeCell="G14" sqref="G14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1.725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41"/>
      <c r="D1" s="97"/>
      <c r="K1" s="92" t="s">
        <v>159</v>
      </c>
    </row>
    <row r="2" ht="31.95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.05" customHeight="1" spans="1:11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40" t="s">
        <v>35</v>
      </c>
    </row>
    <row r="4" ht="27.6" customHeight="1" spans="1:11">
      <c r="A4" s="23" t="s">
        <v>160</v>
      </c>
      <c r="B4" s="23"/>
      <c r="C4" s="23"/>
      <c r="D4" s="23" t="s">
        <v>161</v>
      </c>
      <c r="E4" s="23" t="s">
        <v>162</v>
      </c>
      <c r="F4" s="23" t="s">
        <v>139</v>
      </c>
      <c r="G4" s="23" t="s">
        <v>163</v>
      </c>
      <c r="H4" s="23" t="s">
        <v>164</v>
      </c>
      <c r="I4" s="23" t="s">
        <v>165</v>
      </c>
      <c r="J4" s="23" t="s">
        <v>166</v>
      </c>
      <c r="K4" s="23" t="s">
        <v>167</v>
      </c>
    </row>
    <row r="5" ht="25.8" customHeight="1" spans="1:11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6"/>
      <c r="B6" s="36"/>
      <c r="C6" s="36"/>
      <c r="D6" s="99" t="s">
        <v>139</v>
      </c>
      <c r="E6" s="99"/>
      <c r="F6" s="100">
        <f t="shared" ref="F6:F25" si="0">SUM(G6:K6)</f>
        <v>157.18</v>
      </c>
      <c r="G6" s="100">
        <f>'5支出分类（部门预算）'!G6</f>
        <v>120.18</v>
      </c>
      <c r="H6" s="100">
        <f>'5支出分类（部门预算）'!M6</f>
        <v>37</v>
      </c>
      <c r="I6" s="100"/>
      <c r="J6" s="99"/>
      <c r="K6" s="99"/>
    </row>
    <row r="7" ht="22.8" customHeight="1" spans="1:11">
      <c r="A7" s="101"/>
      <c r="B7" s="101"/>
      <c r="C7" s="101"/>
      <c r="D7" s="102">
        <v>106</v>
      </c>
      <c r="E7" s="102" t="s">
        <v>157</v>
      </c>
      <c r="F7" s="100">
        <f t="shared" ref="F7:K7" si="1">F6</f>
        <v>157.18</v>
      </c>
      <c r="G7" s="100">
        <f t="shared" si="1"/>
        <v>120.18</v>
      </c>
      <c r="H7" s="100">
        <f t="shared" si="1"/>
        <v>37</v>
      </c>
      <c r="I7" s="100">
        <f t="shared" si="1"/>
        <v>0</v>
      </c>
      <c r="J7" s="100">
        <f t="shared" si="1"/>
        <v>0</v>
      </c>
      <c r="K7" s="100">
        <f t="shared" si="1"/>
        <v>0</v>
      </c>
    </row>
    <row r="8" ht="22.8" customHeight="1" spans="1:11">
      <c r="A8" s="101"/>
      <c r="B8" s="101"/>
      <c r="C8" s="101"/>
      <c r="D8" s="102">
        <v>106028</v>
      </c>
      <c r="E8" s="102" t="s">
        <v>158</v>
      </c>
      <c r="F8" s="100">
        <f t="shared" ref="F8:K8" si="2">F7</f>
        <v>157.18</v>
      </c>
      <c r="G8" s="100">
        <f t="shared" si="2"/>
        <v>120.18</v>
      </c>
      <c r="H8" s="100">
        <f t="shared" si="2"/>
        <v>37</v>
      </c>
      <c r="I8" s="100">
        <f t="shared" si="2"/>
        <v>0</v>
      </c>
      <c r="J8" s="100">
        <f t="shared" si="2"/>
        <v>0</v>
      </c>
      <c r="K8" s="100">
        <f t="shared" si="2"/>
        <v>0</v>
      </c>
    </row>
    <row r="9" s="96" customFormat="1" ht="22.8" customHeight="1" spans="1:11">
      <c r="A9" s="103" t="s">
        <v>171</v>
      </c>
      <c r="B9" s="103" t="s">
        <v>172</v>
      </c>
      <c r="C9" s="103" t="s">
        <v>172</v>
      </c>
      <c r="D9" s="104" t="s">
        <v>171</v>
      </c>
      <c r="E9" s="104" t="s">
        <v>173</v>
      </c>
      <c r="F9" s="105">
        <f t="shared" si="0"/>
        <v>133.75</v>
      </c>
      <c r="G9" s="105">
        <v>96.75</v>
      </c>
      <c r="H9" s="105">
        <v>37</v>
      </c>
      <c r="I9" s="105"/>
      <c r="J9" s="105"/>
      <c r="K9" s="105"/>
    </row>
    <row r="10" s="96" customFormat="1" ht="22.8" customHeight="1" spans="1:11">
      <c r="A10" s="103" t="s">
        <v>171</v>
      </c>
      <c r="B10" s="103" t="s">
        <v>174</v>
      </c>
      <c r="C10" s="103" t="s">
        <v>172</v>
      </c>
      <c r="D10" s="104" t="s">
        <v>175</v>
      </c>
      <c r="E10" s="104" t="s">
        <v>176</v>
      </c>
      <c r="F10" s="105">
        <f t="shared" si="0"/>
        <v>133.75</v>
      </c>
      <c r="G10" s="105">
        <v>96.75</v>
      </c>
      <c r="H10" s="105">
        <v>37</v>
      </c>
      <c r="I10" s="105"/>
      <c r="J10" s="105"/>
      <c r="K10" s="105"/>
    </row>
    <row r="11" s="96" customFormat="1" ht="22.8" customHeight="1" spans="1:11">
      <c r="A11" s="106" t="s">
        <v>171</v>
      </c>
      <c r="B11" s="106" t="s">
        <v>174</v>
      </c>
      <c r="C11" s="106" t="s">
        <v>177</v>
      </c>
      <c r="D11" s="107" t="s">
        <v>178</v>
      </c>
      <c r="E11" s="108" t="s">
        <v>179</v>
      </c>
      <c r="F11" s="109">
        <f t="shared" si="0"/>
        <v>110.75</v>
      </c>
      <c r="G11" s="109">
        <v>96.75</v>
      </c>
      <c r="H11" s="109">
        <v>14</v>
      </c>
      <c r="I11" s="109"/>
      <c r="J11" s="109"/>
      <c r="K11" s="109"/>
    </row>
    <row r="12" s="96" customFormat="1" ht="22.8" customHeight="1" spans="1:11">
      <c r="A12" s="106" t="s">
        <v>171</v>
      </c>
      <c r="B12" s="106" t="s">
        <v>174</v>
      </c>
      <c r="C12" s="106" t="s">
        <v>180</v>
      </c>
      <c r="D12" s="107" t="s">
        <v>181</v>
      </c>
      <c r="E12" s="108" t="s">
        <v>182</v>
      </c>
      <c r="F12" s="109">
        <f t="shared" si="0"/>
        <v>23</v>
      </c>
      <c r="G12" s="109">
        <v>0</v>
      </c>
      <c r="H12" s="109">
        <v>23</v>
      </c>
      <c r="I12" s="109"/>
      <c r="J12" s="109"/>
      <c r="K12" s="109"/>
    </row>
    <row r="13" s="96" customFormat="1" ht="22.8" customHeight="1" spans="1:11">
      <c r="A13" s="103" t="s">
        <v>183</v>
      </c>
      <c r="B13" s="103" t="s">
        <v>172</v>
      </c>
      <c r="C13" s="103" t="s">
        <v>172</v>
      </c>
      <c r="D13" s="104" t="s">
        <v>183</v>
      </c>
      <c r="E13" s="104" t="s">
        <v>184</v>
      </c>
      <c r="F13" s="105">
        <f t="shared" si="0"/>
        <v>11.43</v>
      </c>
      <c r="G13" s="105">
        <v>11.43</v>
      </c>
      <c r="H13" s="105"/>
      <c r="I13" s="105"/>
      <c r="J13" s="105"/>
      <c r="K13" s="105"/>
    </row>
    <row r="14" s="96" customFormat="1" ht="22.8" customHeight="1" spans="1:11">
      <c r="A14" s="103" t="s">
        <v>183</v>
      </c>
      <c r="B14" s="103" t="s">
        <v>185</v>
      </c>
      <c r="C14" s="103" t="s">
        <v>172</v>
      </c>
      <c r="D14" s="104" t="s">
        <v>186</v>
      </c>
      <c r="E14" s="104" t="s">
        <v>187</v>
      </c>
      <c r="F14" s="105">
        <f t="shared" si="0"/>
        <v>10.48</v>
      </c>
      <c r="G14" s="105">
        <v>10.48</v>
      </c>
      <c r="H14" s="105"/>
      <c r="I14" s="105"/>
      <c r="J14" s="105"/>
      <c r="K14" s="105"/>
    </row>
    <row r="15" s="96" customFormat="1" ht="22.8" customHeight="1" spans="1:11">
      <c r="A15" s="106" t="s">
        <v>183</v>
      </c>
      <c r="B15" s="106" t="s">
        <v>185</v>
      </c>
      <c r="C15" s="106" t="s">
        <v>185</v>
      </c>
      <c r="D15" s="107" t="s">
        <v>188</v>
      </c>
      <c r="E15" s="108" t="s">
        <v>189</v>
      </c>
      <c r="F15" s="109">
        <f t="shared" si="0"/>
        <v>10.48</v>
      </c>
      <c r="G15" s="109">
        <v>10.48</v>
      </c>
      <c r="H15" s="109"/>
      <c r="I15" s="109"/>
      <c r="J15" s="109"/>
      <c r="K15" s="109"/>
    </row>
    <row r="16" s="96" customFormat="1" ht="22.8" customHeight="1" spans="1:11">
      <c r="A16" s="103" t="s">
        <v>183</v>
      </c>
      <c r="B16" s="103" t="s">
        <v>190</v>
      </c>
      <c r="C16" s="103" t="s">
        <v>172</v>
      </c>
      <c r="D16" s="104" t="s">
        <v>191</v>
      </c>
      <c r="E16" s="104" t="s">
        <v>192</v>
      </c>
      <c r="F16" s="105">
        <f t="shared" si="0"/>
        <v>0.46</v>
      </c>
      <c r="G16" s="105">
        <v>0.46</v>
      </c>
      <c r="H16" s="105"/>
      <c r="I16" s="105"/>
      <c r="J16" s="105"/>
      <c r="K16" s="105"/>
    </row>
    <row r="17" s="96" customFormat="1" ht="22.8" customHeight="1" spans="1:11">
      <c r="A17" s="106" t="s">
        <v>183</v>
      </c>
      <c r="B17" s="106" t="s">
        <v>190</v>
      </c>
      <c r="C17" s="106" t="s">
        <v>193</v>
      </c>
      <c r="D17" s="107" t="s">
        <v>194</v>
      </c>
      <c r="E17" s="108" t="s">
        <v>195</v>
      </c>
      <c r="F17" s="109">
        <f t="shared" si="0"/>
        <v>0.46</v>
      </c>
      <c r="G17" s="109">
        <v>0.46</v>
      </c>
      <c r="H17" s="109"/>
      <c r="I17" s="109"/>
      <c r="J17" s="109"/>
      <c r="K17" s="109"/>
    </row>
    <row r="18" s="96" customFormat="1" ht="22.8" customHeight="1" spans="1:11">
      <c r="A18" s="103" t="s">
        <v>183</v>
      </c>
      <c r="B18" s="103" t="s">
        <v>193</v>
      </c>
      <c r="C18" s="103" t="s">
        <v>172</v>
      </c>
      <c r="D18" s="104" t="s">
        <v>196</v>
      </c>
      <c r="E18" s="104" t="s">
        <v>197</v>
      </c>
      <c r="F18" s="105">
        <f t="shared" si="0"/>
        <v>0.49</v>
      </c>
      <c r="G18" s="105">
        <v>0.49</v>
      </c>
      <c r="H18" s="105"/>
      <c r="I18" s="105"/>
      <c r="J18" s="105"/>
      <c r="K18" s="105"/>
    </row>
    <row r="19" s="96" customFormat="1" ht="22.8" customHeight="1" spans="1:11">
      <c r="A19" s="106" t="s">
        <v>183</v>
      </c>
      <c r="B19" s="106" t="s">
        <v>193</v>
      </c>
      <c r="C19" s="106" t="s">
        <v>193</v>
      </c>
      <c r="D19" s="107" t="s">
        <v>198</v>
      </c>
      <c r="E19" s="108" t="s">
        <v>197</v>
      </c>
      <c r="F19" s="109">
        <f t="shared" si="0"/>
        <v>0.49</v>
      </c>
      <c r="G19" s="109">
        <v>0.49</v>
      </c>
      <c r="H19" s="109"/>
      <c r="I19" s="109"/>
      <c r="J19" s="109"/>
      <c r="K19" s="109"/>
    </row>
    <row r="20" s="96" customFormat="1" ht="22.8" customHeight="1" spans="1:11">
      <c r="A20" s="103" t="s">
        <v>199</v>
      </c>
      <c r="B20" s="103" t="s">
        <v>172</v>
      </c>
      <c r="C20" s="103" t="s">
        <v>172</v>
      </c>
      <c r="D20" s="104" t="s">
        <v>199</v>
      </c>
      <c r="E20" s="104" t="s">
        <v>200</v>
      </c>
      <c r="F20" s="105">
        <f t="shared" si="0"/>
        <v>4.14</v>
      </c>
      <c r="G20" s="105">
        <v>4.14</v>
      </c>
      <c r="H20" s="105"/>
      <c r="I20" s="105"/>
      <c r="J20" s="105"/>
      <c r="K20" s="105"/>
    </row>
    <row r="21" s="96" customFormat="1" ht="22.8" customHeight="1" spans="1:11">
      <c r="A21" s="103" t="s">
        <v>199</v>
      </c>
      <c r="B21" s="103" t="s">
        <v>190</v>
      </c>
      <c r="C21" s="103" t="s">
        <v>172</v>
      </c>
      <c r="D21" s="104" t="s">
        <v>201</v>
      </c>
      <c r="E21" s="104" t="s">
        <v>202</v>
      </c>
      <c r="F21" s="105">
        <f t="shared" si="0"/>
        <v>4.14</v>
      </c>
      <c r="G21" s="105">
        <v>4.14</v>
      </c>
      <c r="H21" s="105"/>
      <c r="I21" s="105"/>
      <c r="J21" s="105"/>
      <c r="K21" s="105"/>
    </row>
    <row r="22" s="96" customFormat="1" ht="22.8" customHeight="1" spans="1:11">
      <c r="A22" s="106" t="s">
        <v>199</v>
      </c>
      <c r="B22" s="106" t="s">
        <v>190</v>
      </c>
      <c r="C22" s="106" t="s">
        <v>177</v>
      </c>
      <c r="D22" s="107" t="s">
        <v>203</v>
      </c>
      <c r="E22" s="108" t="s">
        <v>204</v>
      </c>
      <c r="F22" s="109">
        <f t="shared" si="0"/>
        <v>4.14</v>
      </c>
      <c r="G22" s="109">
        <v>4.14</v>
      </c>
      <c r="H22" s="109"/>
      <c r="I22" s="109"/>
      <c r="J22" s="109"/>
      <c r="K22" s="109"/>
    </row>
    <row r="23" s="96" customFormat="1" ht="22.8" customHeight="1" spans="1:11">
      <c r="A23" s="103" t="s">
        <v>205</v>
      </c>
      <c r="B23" s="103" t="s">
        <v>172</v>
      </c>
      <c r="C23" s="103" t="s">
        <v>172</v>
      </c>
      <c r="D23" s="110" t="s">
        <v>205</v>
      </c>
      <c r="E23" s="104" t="s">
        <v>206</v>
      </c>
      <c r="F23" s="105">
        <f t="shared" si="0"/>
        <v>7.86</v>
      </c>
      <c r="G23" s="105">
        <v>7.86</v>
      </c>
      <c r="H23" s="105"/>
      <c r="I23" s="105"/>
      <c r="J23" s="105"/>
      <c r="K23" s="105"/>
    </row>
    <row r="24" s="96" customFormat="1" ht="22.8" customHeight="1" spans="1:11">
      <c r="A24" s="103" t="s">
        <v>205</v>
      </c>
      <c r="B24" s="103" t="s">
        <v>180</v>
      </c>
      <c r="C24" s="103" t="s">
        <v>172</v>
      </c>
      <c r="D24" s="104" t="s">
        <v>207</v>
      </c>
      <c r="E24" s="104" t="s">
        <v>208</v>
      </c>
      <c r="F24" s="105">
        <f t="shared" si="0"/>
        <v>7.86</v>
      </c>
      <c r="G24" s="105">
        <v>7.86</v>
      </c>
      <c r="H24" s="105"/>
      <c r="I24" s="105"/>
      <c r="J24" s="105"/>
      <c r="K24" s="105"/>
    </row>
    <row r="25" s="96" customFormat="1" ht="22.8" customHeight="1" spans="1:11">
      <c r="A25" s="106" t="s">
        <v>205</v>
      </c>
      <c r="B25" s="106" t="s">
        <v>180</v>
      </c>
      <c r="C25" s="106" t="s">
        <v>177</v>
      </c>
      <c r="D25" s="108" t="s">
        <v>209</v>
      </c>
      <c r="E25" s="108" t="s">
        <v>210</v>
      </c>
      <c r="F25" s="109">
        <f t="shared" si="0"/>
        <v>7.86</v>
      </c>
      <c r="G25" s="109">
        <v>7.86</v>
      </c>
      <c r="H25" s="109"/>
      <c r="I25" s="109"/>
      <c r="J25" s="109"/>
      <c r="K25" s="109"/>
    </row>
  </sheetData>
  <autoFilter xmlns:etc="http://www.wps.cn/officeDocument/2017/etCustomData" ref="A8:K25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3" workbookViewId="0">
      <selection activeCell="H10" sqref="H10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41"/>
      <c r="S1" s="53" t="s">
        <v>211</v>
      </c>
      <c r="T1" s="53"/>
    </row>
    <row r="2" ht="42.3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0" t="s">
        <v>35</v>
      </c>
      <c r="T3" s="40"/>
    </row>
    <row r="4" ht="19.8" customHeight="1" spans="1:20">
      <c r="A4" s="25" t="s">
        <v>160</v>
      </c>
      <c r="B4" s="25"/>
      <c r="C4" s="25"/>
      <c r="D4" s="25" t="s">
        <v>212</v>
      </c>
      <c r="E4" s="25" t="s">
        <v>213</v>
      </c>
      <c r="F4" s="25" t="s">
        <v>214</v>
      </c>
      <c r="G4" s="25" t="s">
        <v>215</v>
      </c>
      <c r="H4" s="25" t="s">
        <v>216</v>
      </c>
      <c r="I4" s="25" t="s">
        <v>217</v>
      </c>
      <c r="J4" s="25" t="s">
        <v>218</v>
      </c>
      <c r="K4" s="25" t="s">
        <v>219</v>
      </c>
      <c r="L4" s="25" t="s">
        <v>220</v>
      </c>
      <c r="M4" s="25" t="s">
        <v>221</v>
      </c>
      <c r="N4" s="25" t="s">
        <v>222</v>
      </c>
      <c r="O4" s="25" t="s">
        <v>223</v>
      </c>
      <c r="P4" s="25" t="s">
        <v>224</v>
      </c>
      <c r="Q4" s="25" t="s">
        <v>225</v>
      </c>
      <c r="R4" s="25" t="s">
        <v>226</v>
      </c>
      <c r="S4" s="25" t="s">
        <v>227</v>
      </c>
      <c r="T4" s="25" t="s">
        <v>228</v>
      </c>
    </row>
    <row r="5" ht="20.7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45"/>
      <c r="B6" s="45"/>
      <c r="C6" s="45"/>
      <c r="D6" s="45"/>
      <c r="E6" s="45" t="s">
        <v>139</v>
      </c>
      <c r="F6" s="44">
        <f>SUM(G6:T6)</f>
        <v>157.18</v>
      </c>
      <c r="G6" s="44">
        <f>'5支出分类（部门预算）'!H6+'5支出分类（部门预算）'!L6</f>
        <v>107.58</v>
      </c>
      <c r="H6" s="44">
        <f>'5支出分类（部门预算）'!I6+'5支出分类（部门预算）'!M6</f>
        <v>49.6</v>
      </c>
      <c r="I6" s="44"/>
      <c r="J6" s="44"/>
      <c r="K6" s="44"/>
      <c r="L6" s="44"/>
      <c r="M6" s="44">
        <f>'5支出分类（部门预算）'!S6</f>
        <v>0</v>
      </c>
      <c r="N6" s="44">
        <f>'5支出分类（部门预算）'!T6</f>
        <v>0</v>
      </c>
      <c r="O6" s="44">
        <f>'5支出分类（部门预算）'!J6+'5支出分类（部门预算）'!N6</f>
        <v>0</v>
      </c>
      <c r="P6" s="44">
        <f>'5支出分类（部门预算）'!R6</f>
        <v>0</v>
      </c>
      <c r="Q6" s="44">
        <f>'5支出分类（部门预算）'!O6</f>
        <v>0</v>
      </c>
      <c r="R6" s="44"/>
      <c r="S6" s="44"/>
      <c r="T6" s="44">
        <f>'5支出分类（部门预算）'!U6</f>
        <v>0</v>
      </c>
    </row>
    <row r="7" ht="22.8" customHeight="1" spans="1:20">
      <c r="A7" s="45"/>
      <c r="B7" s="45"/>
      <c r="C7" s="45"/>
      <c r="D7" s="43">
        <v>106</v>
      </c>
      <c r="E7" s="43" t="s">
        <v>157</v>
      </c>
      <c r="F7" s="44">
        <f>F6</f>
        <v>157.18</v>
      </c>
      <c r="G7" s="44">
        <f t="shared" ref="G7:T7" si="0">G6</f>
        <v>107.58</v>
      </c>
      <c r="H7" s="44">
        <f t="shared" si="0"/>
        <v>49.6</v>
      </c>
      <c r="I7" s="44">
        <f t="shared" si="0"/>
        <v>0</v>
      </c>
      <c r="J7" s="44">
        <f t="shared" si="0"/>
        <v>0</v>
      </c>
      <c r="K7" s="44">
        <f t="shared" si="0"/>
        <v>0</v>
      </c>
      <c r="L7" s="44">
        <f t="shared" si="0"/>
        <v>0</v>
      </c>
      <c r="M7" s="44">
        <f t="shared" si="0"/>
        <v>0</v>
      </c>
      <c r="N7" s="44">
        <f t="shared" si="0"/>
        <v>0</v>
      </c>
      <c r="O7" s="44">
        <f t="shared" si="0"/>
        <v>0</v>
      </c>
      <c r="P7" s="44">
        <f t="shared" si="0"/>
        <v>0</v>
      </c>
      <c r="Q7" s="44">
        <f t="shared" si="0"/>
        <v>0</v>
      </c>
      <c r="R7" s="44">
        <f t="shared" si="0"/>
        <v>0</v>
      </c>
      <c r="S7" s="44">
        <f t="shared" si="0"/>
        <v>0</v>
      </c>
      <c r="T7" s="44">
        <f t="shared" si="0"/>
        <v>0</v>
      </c>
    </row>
    <row r="8" ht="22.8" customHeight="1" spans="1:20">
      <c r="A8" s="56"/>
      <c r="B8" s="56"/>
      <c r="C8" s="56"/>
      <c r="D8" s="54">
        <v>106028</v>
      </c>
      <c r="E8" s="54" t="s">
        <v>158</v>
      </c>
      <c r="F8" s="44">
        <f>F7</f>
        <v>157.18</v>
      </c>
      <c r="G8" s="44">
        <f t="shared" ref="G8:T8" si="1">G7</f>
        <v>107.58</v>
      </c>
      <c r="H8" s="44">
        <f t="shared" si="1"/>
        <v>49.6</v>
      </c>
      <c r="I8" s="44">
        <f t="shared" si="1"/>
        <v>0</v>
      </c>
      <c r="J8" s="44">
        <f t="shared" si="1"/>
        <v>0</v>
      </c>
      <c r="K8" s="44">
        <f t="shared" si="1"/>
        <v>0</v>
      </c>
      <c r="L8" s="44">
        <f t="shared" si="1"/>
        <v>0</v>
      </c>
      <c r="M8" s="44">
        <f t="shared" si="1"/>
        <v>0</v>
      </c>
      <c r="N8" s="44">
        <f t="shared" si="1"/>
        <v>0</v>
      </c>
      <c r="O8" s="44">
        <f t="shared" si="1"/>
        <v>0</v>
      </c>
      <c r="P8" s="44">
        <f t="shared" si="1"/>
        <v>0</v>
      </c>
      <c r="Q8" s="44">
        <f t="shared" si="1"/>
        <v>0</v>
      </c>
      <c r="R8" s="44">
        <f t="shared" si="1"/>
        <v>0</v>
      </c>
      <c r="S8" s="44">
        <f t="shared" si="1"/>
        <v>0</v>
      </c>
      <c r="T8" s="44">
        <f t="shared" si="1"/>
        <v>0</v>
      </c>
    </row>
    <row r="9" ht="22.8" customHeight="1" spans="1:20">
      <c r="A9" s="62" t="str">
        <f t="shared" ref="A9:A25" si="2">LEFT(D9,3)</f>
        <v>201</v>
      </c>
      <c r="B9" s="62" t="str">
        <f t="shared" ref="B9:B25" si="3">IF(LEN(D9)&gt;=5,MID(D9,4,2),"")</f>
        <v/>
      </c>
      <c r="C9" s="62" t="str">
        <f t="shared" ref="C9:C25" si="4">IF(LEN(D9)=7,RIGHT(D9,2),"")</f>
        <v/>
      </c>
      <c r="D9" s="77" t="s">
        <v>171</v>
      </c>
      <c r="E9" s="77" t="s">
        <v>173</v>
      </c>
      <c r="F9" s="87">
        <f>SUM(G9:T9)</f>
        <v>133.75</v>
      </c>
      <c r="G9" s="87">
        <v>84.15</v>
      </c>
      <c r="H9" s="87">
        <v>49.6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62" t="str">
        <f t="shared" si="2"/>
        <v>201</v>
      </c>
      <c r="B10" s="62" t="str">
        <f t="shared" si="3"/>
        <v>39</v>
      </c>
      <c r="C10" s="62" t="str">
        <f t="shared" si="4"/>
        <v/>
      </c>
      <c r="D10" s="77" t="s">
        <v>175</v>
      </c>
      <c r="E10" s="77" t="s">
        <v>176</v>
      </c>
      <c r="F10" s="87">
        <f>SUM(G10:T10)</f>
        <v>133.75</v>
      </c>
      <c r="G10" s="87">
        <v>84.15</v>
      </c>
      <c r="H10" s="87">
        <v>49.6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8" customHeight="1" spans="1:20">
      <c r="A11" s="57" t="str">
        <f t="shared" si="2"/>
        <v>201</v>
      </c>
      <c r="B11" s="57" t="str">
        <f t="shared" si="3"/>
        <v>39</v>
      </c>
      <c r="C11" s="57" t="str">
        <f t="shared" si="4"/>
        <v>01</v>
      </c>
      <c r="D11" s="83" t="s">
        <v>178</v>
      </c>
      <c r="E11" s="81" t="s">
        <v>179</v>
      </c>
      <c r="F11" s="88">
        <f>SUM(G11:T11)</f>
        <v>110.75</v>
      </c>
      <c r="G11" s="88">
        <v>84.15</v>
      </c>
      <c r="H11" s="88">
        <v>26.6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22.8" customHeight="1" spans="1:20">
      <c r="A12" s="57" t="str">
        <f t="shared" si="2"/>
        <v>201</v>
      </c>
      <c r="B12" s="57" t="str">
        <f t="shared" si="3"/>
        <v>39</v>
      </c>
      <c r="C12" s="57" t="str">
        <f t="shared" si="4"/>
        <v>02</v>
      </c>
      <c r="D12" s="83" t="s">
        <v>181</v>
      </c>
      <c r="E12" s="81" t="s">
        <v>182</v>
      </c>
      <c r="F12" s="88">
        <f>SUM(G12:T12)</f>
        <v>23</v>
      </c>
      <c r="G12" s="88"/>
      <c r="H12" s="88">
        <v>23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ht="22.8" customHeight="1" spans="1:20">
      <c r="A13" s="62" t="str">
        <f t="shared" si="2"/>
        <v>208</v>
      </c>
      <c r="B13" s="62" t="str">
        <f t="shared" si="3"/>
        <v/>
      </c>
      <c r="C13" s="62" t="str">
        <f t="shared" si="4"/>
        <v/>
      </c>
      <c r="D13" s="77" t="s">
        <v>183</v>
      </c>
      <c r="E13" s="77" t="s">
        <v>184</v>
      </c>
      <c r="F13" s="87">
        <f>SUM(G13:T13)</f>
        <v>11.43</v>
      </c>
      <c r="G13" s="87">
        <v>11.43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ht="22.8" customHeight="1" spans="1:20">
      <c r="A14" s="62" t="str">
        <f t="shared" si="2"/>
        <v>208</v>
      </c>
      <c r="B14" s="62" t="str">
        <f t="shared" si="3"/>
        <v>05</v>
      </c>
      <c r="C14" s="62" t="str">
        <f t="shared" si="4"/>
        <v/>
      </c>
      <c r="D14" s="77" t="s">
        <v>186</v>
      </c>
      <c r="E14" s="77" t="s">
        <v>187</v>
      </c>
      <c r="F14" s="87">
        <f>SUM(G14:T14)</f>
        <v>10.48</v>
      </c>
      <c r="G14" s="87">
        <v>10.48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</row>
    <row r="15" ht="22.8" customHeight="1" spans="1:20">
      <c r="A15" s="57" t="str">
        <f t="shared" si="2"/>
        <v>208</v>
      </c>
      <c r="B15" s="57" t="str">
        <f t="shared" si="3"/>
        <v>05</v>
      </c>
      <c r="C15" s="57" t="str">
        <f t="shared" si="4"/>
        <v>05</v>
      </c>
      <c r="D15" s="83" t="s">
        <v>188</v>
      </c>
      <c r="E15" s="81" t="s">
        <v>189</v>
      </c>
      <c r="F15" s="88">
        <f t="shared" ref="F15:F25" si="5">SUM(G15:T15)</f>
        <v>10.48</v>
      </c>
      <c r="G15" s="88">
        <v>10.48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</row>
    <row r="16" ht="22.8" customHeight="1" spans="1:20">
      <c r="A16" s="62" t="str">
        <f t="shared" si="2"/>
        <v>208</v>
      </c>
      <c r="B16" s="62" t="str">
        <f t="shared" si="3"/>
        <v>11</v>
      </c>
      <c r="C16" s="62" t="str">
        <f t="shared" si="4"/>
        <v/>
      </c>
      <c r="D16" s="77" t="s">
        <v>191</v>
      </c>
      <c r="E16" s="77" t="s">
        <v>192</v>
      </c>
      <c r="F16" s="87">
        <f t="shared" si="5"/>
        <v>0.46</v>
      </c>
      <c r="G16" s="87">
        <v>0.46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ht="22.8" customHeight="1" spans="1:20">
      <c r="A17" s="57" t="str">
        <f t="shared" si="2"/>
        <v>208</v>
      </c>
      <c r="B17" s="57" t="str">
        <f t="shared" si="3"/>
        <v>11</v>
      </c>
      <c r="C17" s="57" t="str">
        <f t="shared" si="4"/>
        <v>99</v>
      </c>
      <c r="D17" s="83" t="s">
        <v>194</v>
      </c>
      <c r="E17" s="81" t="s">
        <v>195</v>
      </c>
      <c r="F17" s="88">
        <f t="shared" si="5"/>
        <v>0.46</v>
      </c>
      <c r="G17" s="88">
        <v>0.46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ht="22.8" customHeight="1" spans="1:20">
      <c r="A18" s="62" t="str">
        <f t="shared" si="2"/>
        <v>208</v>
      </c>
      <c r="B18" s="62" t="str">
        <f t="shared" si="3"/>
        <v>99</v>
      </c>
      <c r="C18" s="62" t="str">
        <f t="shared" si="4"/>
        <v/>
      </c>
      <c r="D18" s="77" t="s">
        <v>196</v>
      </c>
      <c r="E18" s="77" t="s">
        <v>197</v>
      </c>
      <c r="F18" s="87">
        <f t="shared" si="5"/>
        <v>0.49</v>
      </c>
      <c r="G18" s="87">
        <v>0.49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57" t="str">
        <f t="shared" si="2"/>
        <v>208</v>
      </c>
      <c r="B19" s="57" t="str">
        <f t="shared" si="3"/>
        <v>99</v>
      </c>
      <c r="C19" s="57" t="str">
        <f t="shared" si="4"/>
        <v>99</v>
      </c>
      <c r="D19" s="83" t="s">
        <v>198</v>
      </c>
      <c r="E19" s="81" t="s">
        <v>197</v>
      </c>
      <c r="F19" s="88">
        <f t="shared" si="5"/>
        <v>0.49</v>
      </c>
      <c r="G19" s="88">
        <v>0.49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ht="22.8" customHeight="1" spans="1:20">
      <c r="A20" s="62" t="str">
        <f t="shared" si="2"/>
        <v>210</v>
      </c>
      <c r="B20" s="62" t="str">
        <f t="shared" si="3"/>
        <v/>
      </c>
      <c r="C20" s="62" t="str">
        <f t="shared" si="4"/>
        <v/>
      </c>
      <c r="D20" s="77" t="s">
        <v>199</v>
      </c>
      <c r="E20" s="77" t="s">
        <v>200</v>
      </c>
      <c r="F20" s="87">
        <f t="shared" si="5"/>
        <v>4.14</v>
      </c>
      <c r="G20" s="87">
        <v>4.14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</row>
    <row r="21" ht="22.8" customHeight="1" spans="1:20">
      <c r="A21" s="62" t="str">
        <f t="shared" si="2"/>
        <v>210</v>
      </c>
      <c r="B21" s="62" t="str">
        <f t="shared" si="3"/>
        <v>11</v>
      </c>
      <c r="C21" s="62" t="str">
        <f t="shared" si="4"/>
        <v/>
      </c>
      <c r="D21" s="77" t="s">
        <v>201</v>
      </c>
      <c r="E21" s="77" t="s">
        <v>202</v>
      </c>
      <c r="F21" s="87">
        <f t="shared" si="5"/>
        <v>4.14</v>
      </c>
      <c r="G21" s="87">
        <v>4.14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</row>
    <row r="22" ht="22.8" customHeight="1" spans="1:20">
      <c r="A22" s="57" t="str">
        <f t="shared" si="2"/>
        <v>210</v>
      </c>
      <c r="B22" s="57" t="str">
        <f t="shared" si="3"/>
        <v>11</v>
      </c>
      <c r="C22" s="57" t="str">
        <f t="shared" si="4"/>
        <v>01</v>
      </c>
      <c r="D22" s="83" t="s">
        <v>203</v>
      </c>
      <c r="E22" s="81" t="s">
        <v>204</v>
      </c>
      <c r="F22" s="88">
        <f t="shared" si="5"/>
        <v>4.14</v>
      </c>
      <c r="G22" s="88">
        <v>4.14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ht="22.8" customHeight="1" spans="1:20">
      <c r="A23" s="62" t="str">
        <f t="shared" si="2"/>
        <v>221</v>
      </c>
      <c r="B23" s="62" t="str">
        <f t="shared" si="3"/>
        <v/>
      </c>
      <c r="C23" s="62" t="str">
        <f t="shared" si="4"/>
        <v/>
      </c>
      <c r="D23" s="80" t="s">
        <v>205</v>
      </c>
      <c r="E23" s="77" t="s">
        <v>206</v>
      </c>
      <c r="F23" s="87">
        <f t="shared" si="5"/>
        <v>7.86</v>
      </c>
      <c r="G23" s="87">
        <v>7.86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</row>
    <row r="24" ht="22.8" customHeight="1" spans="1:20">
      <c r="A24" s="62" t="str">
        <f t="shared" si="2"/>
        <v>221</v>
      </c>
      <c r="B24" s="62" t="str">
        <f t="shared" si="3"/>
        <v>02</v>
      </c>
      <c r="C24" s="62" t="str">
        <f t="shared" si="4"/>
        <v/>
      </c>
      <c r="D24" s="77" t="s">
        <v>207</v>
      </c>
      <c r="E24" s="77" t="s">
        <v>208</v>
      </c>
      <c r="F24" s="87">
        <f t="shared" si="5"/>
        <v>7.86</v>
      </c>
      <c r="G24" s="87">
        <v>7.86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</row>
    <row r="25" ht="22.8" customHeight="1" spans="1:20">
      <c r="A25" s="57" t="str">
        <f t="shared" si="2"/>
        <v>221</v>
      </c>
      <c r="B25" s="57" t="str">
        <f t="shared" si="3"/>
        <v>02</v>
      </c>
      <c r="C25" s="57" t="str">
        <f t="shared" si="4"/>
        <v>01</v>
      </c>
      <c r="D25" s="81" t="s">
        <v>209</v>
      </c>
      <c r="E25" s="81" t="s">
        <v>210</v>
      </c>
      <c r="F25" s="88">
        <f t="shared" si="5"/>
        <v>7.86</v>
      </c>
      <c r="G25" s="88">
        <v>7.86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</sheetData>
  <autoFilter xmlns:etc="http://www.wps.cn/officeDocument/2017/etCustomData" ref="A8:T25" etc:filterBottomFollowUsedRange="0">
    <extLst/>
  </autoFilter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45" zoomScaleNormal="145" topLeftCell="A4" workbookViewId="0">
      <selection activeCell="M10" sqref="I10 M10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41"/>
      <c r="T1" s="53" t="s">
        <v>229</v>
      </c>
      <c r="U1" s="53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0" t="s">
        <v>35</v>
      </c>
      <c r="U3" s="40"/>
    </row>
    <row r="4" ht="22.35" customHeight="1" spans="1:21">
      <c r="A4" s="25" t="s">
        <v>160</v>
      </c>
      <c r="B4" s="25"/>
      <c r="C4" s="25"/>
      <c r="D4" s="25" t="s">
        <v>212</v>
      </c>
      <c r="E4" s="25" t="s">
        <v>213</v>
      </c>
      <c r="F4" s="25" t="s">
        <v>230</v>
      </c>
      <c r="G4" s="25" t="s">
        <v>163</v>
      </c>
      <c r="H4" s="25"/>
      <c r="I4" s="25"/>
      <c r="J4" s="25"/>
      <c r="K4" s="25" t="s">
        <v>164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139</v>
      </c>
      <c r="H5" s="25" t="s">
        <v>231</v>
      </c>
      <c r="I5" s="25" t="s">
        <v>232</v>
      </c>
      <c r="J5" s="25" t="s">
        <v>223</v>
      </c>
      <c r="K5" s="25" t="s">
        <v>139</v>
      </c>
      <c r="L5" s="25" t="s">
        <v>233</v>
      </c>
      <c r="M5" s="25" t="s">
        <v>234</v>
      </c>
      <c r="N5" s="25" t="s">
        <v>235</v>
      </c>
      <c r="O5" s="25" t="s">
        <v>225</v>
      </c>
      <c r="P5" s="25" t="s">
        <v>236</v>
      </c>
      <c r="Q5" s="25" t="s">
        <v>237</v>
      </c>
      <c r="R5" s="25" t="s">
        <v>238</v>
      </c>
      <c r="S5" s="25" t="s">
        <v>221</v>
      </c>
      <c r="T5" s="25" t="s">
        <v>224</v>
      </c>
      <c r="U5" s="25" t="s">
        <v>228</v>
      </c>
    </row>
    <row r="6" ht="22.8" customHeight="1" spans="1:21">
      <c r="A6" s="45"/>
      <c r="B6" s="45"/>
      <c r="C6" s="45"/>
      <c r="D6" s="45"/>
      <c r="E6" s="45" t="s">
        <v>139</v>
      </c>
      <c r="F6" s="44">
        <f>SUM(G6,K6,)</f>
        <v>157.18</v>
      </c>
      <c r="G6" s="44">
        <f>SUM(H6:J6)</f>
        <v>120.18</v>
      </c>
      <c r="H6" s="44">
        <f>'7一般公共预算支出表'!H7</f>
        <v>107.58</v>
      </c>
      <c r="I6" s="44">
        <f>'7一般公共预算支出表'!J7</f>
        <v>12.6</v>
      </c>
      <c r="J6" s="44">
        <f>'7一般公共预算支出表'!I7</f>
        <v>0</v>
      </c>
      <c r="K6" s="44">
        <f t="shared" ref="K6:K12" si="0">SUM(L6:U6)</f>
        <v>37</v>
      </c>
      <c r="L6" s="44"/>
      <c r="M6" s="44">
        <f>'7一般公共预算支出表'!K7</f>
        <v>37</v>
      </c>
      <c r="N6" s="44"/>
      <c r="O6" s="44"/>
      <c r="P6" s="44"/>
      <c r="Q6" s="44"/>
      <c r="R6" s="44"/>
      <c r="S6" s="44"/>
      <c r="T6" s="44"/>
      <c r="U6" s="44"/>
    </row>
    <row r="7" ht="22.8" customHeight="1" spans="1:21">
      <c r="A7" s="45"/>
      <c r="B7" s="45"/>
      <c r="C7" s="45"/>
      <c r="D7" s="43">
        <v>106</v>
      </c>
      <c r="E7" s="43" t="s">
        <v>157</v>
      </c>
      <c r="F7" s="44">
        <f>F6</f>
        <v>157.18</v>
      </c>
      <c r="G7" s="44">
        <f>SUM(H7:J7)</f>
        <v>120.18</v>
      </c>
      <c r="H7" s="44">
        <f t="shared" ref="G7:U7" si="1">H6</f>
        <v>107.58</v>
      </c>
      <c r="I7" s="44">
        <f t="shared" si="1"/>
        <v>12.6</v>
      </c>
      <c r="J7" s="44">
        <f t="shared" si="1"/>
        <v>0</v>
      </c>
      <c r="K7" s="44">
        <f t="shared" si="1"/>
        <v>37</v>
      </c>
      <c r="L7" s="44">
        <f t="shared" si="1"/>
        <v>0</v>
      </c>
      <c r="M7" s="44">
        <f t="shared" si="1"/>
        <v>37</v>
      </c>
      <c r="N7" s="44">
        <f t="shared" si="1"/>
        <v>0</v>
      </c>
      <c r="O7" s="44">
        <f t="shared" si="1"/>
        <v>0</v>
      </c>
      <c r="P7" s="44">
        <f t="shared" si="1"/>
        <v>0</v>
      </c>
      <c r="Q7" s="44">
        <f t="shared" si="1"/>
        <v>0</v>
      </c>
      <c r="R7" s="44">
        <f t="shared" si="1"/>
        <v>0</v>
      </c>
      <c r="S7" s="44">
        <f t="shared" si="1"/>
        <v>0</v>
      </c>
      <c r="T7" s="44">
        <f t="shared" si="1"/>
        <v>0</v>
      </c>
      <c r="U7" s="44">
        <f t="shared" si="1"/>
        <v>0</v>
      </c>
    </row>
    <row r="8" ht="22.8" customHeight="1" spans="1:21">
      <c r="A8" s="56"/>
      <c r="B8" s="56"/>
      <c r="C8" s="56"/>
      <c r="D8" s="54">
        <v>106028</v>
      </c>
      <c r="E8" s="54" t="s">
        <v>158</v>
      </c>
      <c r="F8" s="44">
        <f>F7</f>
        <v>157.18</v>
      </c>
      <c r="G8" s="44">
        <f>SUM(H8:J8)</f>
        <v>120.18</v>
      </c>
      <c r="H8" s="44">
        <f t="shared" ref="G8:U8" si="2">H7</f>
        <v>107.58</v>
      </c>
      <c r="I8" s="44">
        <f t="shared" si="2"/>
        <v>12.6</v>
      </c>
      <c r="J8" s="44">
        <f t="shared" si="2"/>
        <v>0</v>
      </c>
      <c r="K8" s="44">
        <f t="shared" si="2"/>
        <v>37</v>
      </c>
      <c r="L8" s="44">
        <f t="shared" si="2"/>
        <v>0</v>
      </c>
      <c r="M8" s="44">
        <f t="shared" si="2"/>
        <v>37</v>
      </c>
      <c r="N8" s="44">
        <f t="shared" si="2"/>
        <v>0</v>
      </c>
      <c r="O8" s="44">
        <f t="shared" si="2"/>
        <v>0</v>
      </c>
      <c r="P8" s="44">
        <f t="shared" si="2"/>
        <v>0</v>
      </c>
      <c r="Q8" s="44">
        <f t="shared" si="2"/>
        <v>0</v>
      </c>
      <c r="R8" s="44">
        <f t="shared" si="2"/>
        <v>0</v>
      </c>
      <c r="S8" s="44">
        <f t="shared" si="2"/>
        <v>0</v>
      </c>
      <c r="T8" s="44">
        <f t="shared" si="2"/>
        <v>0</v>
      </c>
      <c r="U8" s="44">
        <f t="shared" si="2"/>
        <v>0</v>
      </c>
    </row>
    <row r="9" ht="22.35" customHeight="1" spans="1:21">
      <c r="A9" s="62" t="str">
        <f t="shared" ref="A9:A25" si="3">LEFT(D9,3)</f>
        <v>201</v>
      </c>
      <c r="B9" s="62" t="str">
        <f t="shared" ref="B9:B25" si="4">IF(LEN(D9)&gt;=5,MID(D9,4,2),"")</f>
        <v/>
      </c>
      <c r="C9" s="62" t="str">
        <f t="shared" ref="C9:C25" si="5">IF(LEN(D9)=7,RIGHT(D9,2),"")</f>
        <v/>
      </c>
      <c r="D9" s="77" t="s">
        <v>171</v>
      </c>
      <c r="E9" s="77" t="s">
        <v>173</v>
      </c>
      <c r="F9" s="87">
        <f>SUM(G9,K9)</f>
        <v>133.75</v>
      </c>
      <c r="G9" s="87">
        <f>SUM(H9:J9)</f>
        <v>96.75</v>
      </c>
      <c r="H9" s="87">
        <v>84.15</v>
      </c>
      <c r="I9" s="87">
        <v>12.6</v>
      </c>
      <c r="J9" s="87"/>
      <c r="K9" s="87">
        <f t="shared" si="0"/>
        <v>37</v>
      </c>
      <c r="L9" s="87"/>
      <c r="M9" s="87">
        <v>37</v>
      </c>
      <c r="N9" s="87"/>
      <c r="O9" s="87"/>
      <c r="P9" s="87"/>
      <c r="Q9" s="87"/>
      <c r="R9" s="87"/>
      <c r="S9" s="87"/>
      <c r="T9" s="87"/>
      <c r="U9" s="87"/>
    </row>
    <row r="10" ht="22.35" customHeight="1" spans="1:21">
      <c r="A10" s="62" t="str">
        <f t="shared" si="3"/>
        <v>201</v>
      </c>
      <c r="B10" s="62" t="str">
        <f t="shared" si="4"/>
        <v>39</v>
      </c>
      <c r="C10" s="62" t="str">
        <f t="shared" si="5"/>
        <v/>
      </c>
      <c r="D10" s="77" t="s">
        <v>175</v>
      </c>
      <c r="E10" s="77" t="s">
        <v>176</v>
      </c>
      <c r="F10" s="87">
        <f>SUM(G10,K10)</f>
        <v>133.75</v>
      </c>
      <c r="G10" s="87">
        <f>SUM(H10:J10)</f>
        <v>96.75</v>
      </c>
      <c r="H10" s="87">
        <v>84.15</v>
      </c>
      <c r="I10" s="87">
        <v>12.6</v>
      </c>
      <c r="J10" s="87"/>
      <c r="K10" s="87">
        <f t="shared" si="0"/>
        <v>37</v>
      </c>
      <c r="L10" s="87"/>
      <c r="M10" s="87">
        <v>37</v>
      </c>
      <c r="N10" s="87"/>
      <c r="O10" s="87"/>
      <c r="P10" s="87"/>
      <c r="Q10" s="87"/>
      <c r="R10" s="87"/>
      <c r="S10" s="87"/>
      <c r="T10" s="87"/>
      <c r="U10" s="87"/>
    </row>
    <row r="11" ht="22.35" customHeight="1" spans="1:21">
      <c r="A11" s="57" t="str">
        <f t="shared" si="3"/>
        <v>201</v>
      </c>
      <c r="B11" s="57" t="str">
        <f t="shared" si="4"/>
        <v>39</v>
      </c>
      <c r="C11" s="57" t="str">
        <f t="shared" si="5"/>
        <v>01</v>
      </c>
      <c r="D11" s="83" t="s">
        <v>178</v>
      </c>
      <c r="E11" s="81" t="s">
        <v>179</v>
      </c>
      <c r="F11" s="88">
        <f>SUM(G11,K11)</f>
        <v>110.75</v>
      </c>
      <c r="G11" s="88">
        <f>SUM(H11:J11)</f>
        <v>96.75</v>
      </c>
      <c r="H11" s="89">
        <v>84.15</v>
      </c>
      <c r="I11" s="88">
        <v>12.6</v>
      </c>
      <c r="J11" s="89"/>
      <c r="K11" s="88">
        <f t="shared" si="0"/>
        <v>14</v>
      </c>
      <c r="L11" s="88"/>
      <c r="M11" s="88">
        <v>14</v>
      </c>
      <c r="N11" s="88"/>
      <c r="O11" s="88"/>
      <c r="P11" s="88"/>
      <c r="Q11" s="88"/>
      <c r="R11" s="88"/>
      <c r="S11" s="88"/>
      <c r="T11" s="88"/>
      <c r="U11" s="88"/>
    </row>
    <row r="12" ht="22.35" customHeight="1" spans="1:21">
      <c r="A12" s="57" t="str">
        <f t="shared" si="3"/>
        <v>201</v>
      </c>
      <c r="B12" s="57" t="str">
        <f t="shared" si="4"/>
        <v>39</v>
      </c>
      <c r="C12" s="57" t="str">
        <f t="shared" si="5"/>
        <v>02</v>
      </c>
      <c r="D12" s="83" t="s">
        <v>181</v>
      </c>
      <c r="E12" s="81" t="s">
        <v>182</v>
      </c>
      <c r="F12" s="88">
        <f>SUM(G12,K12)</f>
        <v>23</v>
      </c>
      <c r="G12" s="88">
        <f>SUM(H12:J12)</f>
        <v>0</v>
      </c>
      <c r="H12" s="89"/>
      <c r="I12" s="88"/>
      <c r="J12" s="89"/>
      <c r="K12" s="88">
        <f t="shared" si="0"/>
        <v>23</v>
      </c>
      <c r="L12" s="88"/>
      <c r="M12" s="88">
        <v>23</v>
      </c>
      <c r="N12" s="88"/>
      <c r="O12" s="88"/>
      <c r="P12" s="88"/>
      <c r="Q12" s="88"/>
      <c r="R12" s="88"/>
      <c r="S12" s="88"/>
      <c r="T12" s="88"/>
      <c r="U12" s="88"/>
    </row>
    <row r="13" ht="22.35" customHeight="1" spans="1:21">
      <c r="A13" s="62" t="str">
        <f t="shared" si="3"/>
        <v>208</v>
      </c>
      <c r="B13" s="62" t="str">
        <f t="shared" si="4"/>
        <v/>
      </c>
      <c r="C13" s="62" t="str">
        <f t="shared" si="5"/>
        <v/>
      </c>
      <c r="D13" s="77" t="s">
        <v>183</v>
      </c>
      <c r="E13" s="77" t="s">
        <v>184</v>
      </c>
      <c r="F13" s="87">
        <f>SUM(G13,K13)</f>
        <v>11.43</v>
      </c>
      <c r="G13" s="87">
        <f>SUM(H13:J13)</f>
        <v>11.43</v>
      </c>
      <c r="H13" s="87">
        <v>11.43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35" customHeight="1" spans="1:21">
      <c r="A14" s="62" t="str">
        <f t="shared" si="3"/>
        <v>208</v>
      </c>
      <c r="B14" s="62" t="str">
        <f t="shared" si="4"/>
        <v>05</v>
      </c>
      <c r="C14" s="62" t="str">
        <f t="shared" si="5"/>
        <v/>
      </c>
      <c r="D14" s="77" t="s">
        <v>186</v>
      </c>
      <c r="E14" s="77" t="s">
        <v>187</v>
      </c>
      <c r="F14" s="87">
        <f>SUM(G14,K14)</f>
        <v>10.48</v>
      </c>
      <c r="G14" s="87">
        <f>SUM(H14:J14)</f>
        <v>10.48</v>
      </c>
      <c r="H14" s="87">
        <v>10.48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</row>
    <row r="15" ht="22.35" customHeight="1" spans="1:21">
      <c r="A15" s="57" t="str">
        <f t="shared" si="3"/>
        <v>208</v>
      </c>
      <c r="B15" s="57" t="str">
        <f t="shared" si="4"/>
        <v>05</v>
      </c>
      <c r="C15" s="57" t="str">
        <f t="shared" si="5"/>
        <v>05</v>
      </c>
      <c r="D15" s="83" t="s">
        <v>188</v>
      </c>
      <c r="E15" s="81" t="s">
        <v>189</v>
      </c>
      <c r="F15" s="88">
        <f t="shared" ref="F15:F25" si="6">SUM(G15,K15)</f>
        <v>10.48</v>
      </c>
      <c r="G15" s="88">
        <f t="shared" ref="G15:G25" si="7">SUM(H15:J15)</f>
        <v>10.48</v>
      </c>
      <c r="H15" s="89">
        <v>10.48</v>
      </c>
      <c r="I15" s="88"/>
      <c r="J15" s="89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</row>
    <row r="16" ht="22.35" customHeight="1" spans="1:21">
      <c r="A16" s="62" t="str">
        <f t="shared" si="3"/>
        <v>208</v>
      </c>
      <c r="B16" s="62" t="str">
        <f t="shared" si="4"/>
        <v>11</v>
      </c>
      <c r="C16" s="62" t="str">
        <f t="shared" si="5"/>
        <v/>
      </c>
      <c r="D16" s="77" t="s">
        <v>191</v>
      </c>
      <c r="E16" s="77" t="s">
        <v>192</v>
      </c>
      <c r="F16" s="87">
        <f t="shared" si="6"/>
        <v>0.46</v>
      </c>
      <c r="G16" s="87">
        <f t="shared" si="7"/>
        <v>0.46</v>
      </c>
      <c r="H16" s="87">
        <v>0.46</v>
      </c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ht="22.35" customHeight="1" spans="1:21">
      <c r="A17" s="57" t="str">
        <f t="shared" si="3"/>
        <v>208</v>
      </c>
      <c r="B17" s="57" t="str">
        <f t="shared" si="4"/>
        <v>11</v>
      </c>
      <c r="C17" s="57" t="str">
        <f t="shared" si="5"/>
        <v>99</v>
      </c>
      <c r="D17" s="83" t="s">
        <v>194</v>
      </c>
      <c r="E17" s="81" t="s">
        <v>195</v>
      </c>
      <c r="F17" s="88">
        <f t="shared" si="6"/>
        <v>0.46</v>
      </c>
      <c r="G17" s="88">
        <f t="shared" si="7"/>
        <v>0.46</v>
      </c>
      <c r="H17" s="89">
        <v>0.46</v>
      </c>
      <c r="I17" s="88"/>
      <c r="J17" s="89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</row>
    <row r="18" ht="22.35" customHeight="1" spans="1:21">
      <c r="A18" s="62" t="str">
        <f t="shared" si="3"/>
        <v>208</v>
      </c>
      <c r="B18" s="62" t="str">
        <f t="shared" si="4"/>
        <v>99</v>
      </c>
      <c r="C18" s="62" t="str">
        <f t="shared" si="5"/>
        <v/>
      </c>
      <c r="D18" s="77" t="s">
        <v>196</v>
      </c>
      <c r="E18" s="77" t="s">
        <v>197</v>
      </c>
      <c r="F18" s="87">
        <f t="shared" si="6"/>
        <v>0.49</v>
      </c>
      <c r="G18" s="87">
        <f t="shared" si="7"/>
        <v>0.49</v>
      </c>
      <c r="H18" s="87">
        <v>0.49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ht="22.35" customHeight="1" spans="1:21">
      <c r="A19" s="57" t="str">
        <f t="shared" si="3"/>
        <v>208</v>
      </c>
      <c r="B19" s="57" t="str">
        <f t="shared" si="4"/>
        <v>99</v>
      </c>
      <c r="C19" s="57" t="str">
        <f t="shared" si="5"/>
        <v>99</v>
      </c>
      <c r="D19" s="83" t="s">
        <v>198</v>
      </c>
      <c r="E19" s="81" t="s">
        <v>197</v>
      </c>
      <c r="F19" s="88">
        <f t="shared" si="6"/>
        <v>0.49</v>
      </c>
      <c r="G19" s="88">
        <f t="shared" si="7"/>
        <v>0.49</v>
      </c>
      <c r="H19" s="89">
        <v>0.49</v>
      </c>
      <c r="I19" s="88"/>
      <c r="J19" s="89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ht="22.35" customHeight="1" spans="1:21">
      <c r="A20" s="62" t="str">
        <f t="shared" si="3"/>
        <v>210</v>
      </c>
      <c r="B20" s="62" t="str">
        <f t="shared" si="4"/>
        <v/>
      </c>
      <c r="C20" s="62" t="str">
        <f t="shared" si="5"/>
        <v/>
      </c>
      <c r="D20" s="77" t="s">
        <v>199</v>
      </c>
      <c r="E20" s="77" t="s">
        <v>200</v>
      </c>
      <c r="F20" s="87">
        <f t="shared" si="6"/>
        <v>4.14</v>
      </c>
      <c r="G20" s="87">
        <f t="shared" si="7"/>
        <v>4.14</v>
      </c>
      <c r="H20" s="87">
        <v>4.14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22.35" customHeight="1" spans="1:21">
      <c r="A21" s="62" t="str">
        <f t="shared" si="3"/>
        <v>210</v>
      </c>
      <c r="B21" s="62" t="str">
        <f t="shared" si="4"/>
        <v>11</v>
      </c>
      <c r="C21" s="62" t="str">
        <f t="shared" si="5"/>
        <v/>
      </c>
      <c r="D21" s="77" t="s">
        <v>201</v>
      </c>
      <c r="E21" s="77" t="s">
        <v>202</v>
      </c>
      <c r="F21" s="87">
        <f t="shared" si="6"/>
        <v>4.14</v>
      </c>
      <c r="G21" s="87">
        <f t="shared" si="7"/>
        <v>4.14</v>
      </c>
      <c r="H21" s="87">
        <v>4.14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ht="22.35" customHeight="1" spans="1:21">
      <c r="A22" s="57" t="str">
        <f t="shared" si="3"/>
        <v>210</v>
      </c>
      <c r="B22" s="57" t="str">
        <f t="shared" si="4"/>
        <v>11</v>
      </c>
      <c r="C22" s="57" t="str">
        <f t="shared" si="5"/>
        <v>01</v>
      </c>
      <c r="D22" s="83" t="s">
        <v>203</v>
      </c>
      <c r="E22" s="81" t="s">
        <v>204</v>
      </c>
      <c r="F22" s="88">
        <f t="shared" si="6"/>
        <v>4.14</v>
      </c>
      <c r="G22" s="88">
        <f t="shared" si="7"/>
        <v>4.14</v>
      </c>
      <c r="H22" s="89">
        <v>4.14</v>
      </c>
      <c r="I22" s="88"/>
      <c r="J22" s="89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ht="22.35" customHeight="1" spans="1:21">
      <c r="A23" s="62" t="str">
        <f t="shared" si="3"/>
        <v>221</v>
      </c>
      <c r="B23" s="62" t="str">
        <f t="shared" si="4"/>
        <v/>
      </c>
      <c r="C23" s="62" t="str">
        <f t="shared" si="5"/>
        <v/>
      </c>
      <c r="D23" s="80" t="s">
        <v>205</v>
      </c>
      <c r="E23" s="77" t="s">
        <v>206</v>
      </c>
      <c r="F23" s="87">
        <f t="shared" si="6"/>
        <v>7.86</v>
      </c>
      <c r="G23" s="87">
        <f t="shared" si="7"/>
        <v>7.86</v>
      </c>
      <c r="H23" s="90">
        <v>7.86</v>
      </c>
      <c r="I23" s="87"/>
      <c r="J23" s="90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22.35" customHeight="1" spans="1:21">
      <c r="A24" s="62" t="str">
        <f t="shared" si="3"/>
        <v>221</v>
      </c>
      <c r="B24" s="62" t="str">
        <f t="shared" si="4"/>
        <v>02</v>
      </c>
      <c r="C24" s="62" t="str">
        <f t="shared" si="5"/>
        <v/>
      </c>
      <c r="D24" s="77" t="s">
        <v>207</v>
      </c>
      <c r="E24" s="77" t="s">
        <v>208</v>
      </c>
      <c r="F24" s="87">
        <f t="shared" si="6"/>
        <v>7.86</v>
      </c>
      <c r="G24" s="87">
        <f t="shared" si="7"/>
        <v>7.86</v>
      </c>
      <c r="H24" s="87">
        <v>7.86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ht="22.35" customHeight="1" spans="1:21">
      <c r="A25" s="57" t="str">
        <f t="shared" si="3"/>
        <v>221</v>
      </c>
      <c r="B25" s="57" t="str">
        <f t="shared" si="4"/>
        <v>02</v>
      </c>
      <c r="C25" s="57" t="str">
        <f t="shared" si="5"/>
        <v>01</v>
      </c>
      <c r="D25" s="81" t="s">
        <v>209</v>
      </c>
      <c r="E25" s="81" t="s">
        <v>210</v>
      </c>
      <c r="F25" s="88">
        <f t="shared" si="6"/>
        <v>7.86</v>
      </c>
      <c r="G25" s="88">
        <f t="shared" si="7"/>
        <v>7.86</v>
      </c>
      <c r="H25" s="88">
        <v>7.86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</sheetData>
  <autoFilter xmlns:etc="http://www.wps.cn/officeDocument/2017/etCustomData" ref="A8:U25" etc:filterBottomFollowUsedRange="0">
    <extLst/>
  </autoFilter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B12" sqref="B12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1"/>
      <c r="D1" s="92" t="s">
        <v>239</v>
      </c>
    </row>
    <row r="2" ht="31.95" customHeight="1" spans="1:4">
      <c r="A2" s="19" t="s">
        <v>12</v>
      </c>
      <c r="B2" s="19"/>
      <c r="C2" s="19"/>
      <c r="D2" s="19"/>
    </row>
    <row r="3" ht="18.9" customHeight="1" spans="1:5">
      <c r="A3" s="22" t="s">
        <v>34</v>
      </c>
      <c r="B3" s="22"/>
      <c r="C3" s="22"/>
      <c r="D3" s="40" t="s">
        <v>35</v>
      </c>
      <c r="E3" s="41"/>
    </row>
    <row r="4" ht="20.25" customHeight="1" spans="1:5">
      <c r="A4" s="23" t="s">
        <v>36</v>
      </c>
      <c r="B4" s="23"/>
      <c r="C4" s="23" t="s">
        <v>37</v>
      </c>
      <c r="D4" s="23"/>
      <c r="E4" s="93"/>
    </row>
    <row r="5" ht="20.25" customHeight="1" spans="1:5">
      <c r="A5" s="23" t="s">
        <v>38</v>
      </c>
      <c r="B5" s="23" t="s">
        <v>39</v>
      </c>
      <c r="C5" s="23" t="s">
        <v>38</v>
      </c>
      <c r="D5" s="23" t="s">
        <v>39</v>
      </c>
      <c r="E5" s="93"/>
    </row>
    <row r="6" ht="20.25" customHeight="1" spans="1:5">
      <c r="A6" s="45" t="s">
        <v>240</v>
      </c>
      <c r="B6" s="44">
        <v>157.18</v>
      </c>
      <c r="C6" s="45" t="s">
        <v>241</v>
      </c>
      <c r="D6" s="44">
        <v>157.18</v>
      </c>
      <c r="E6" s="94"/>
    </row>
    <row r="7" ht="20.25" customHeight="1" spans="1:5">
      <c r="A7" s="38" t="s">
        <v>242</v>
      </c>
      <c r="B7" s="37">
        <v>157.18</v>
      </c>
      <c r="C7" s="38" t="s">
        <v>44</v>
      </c>
      <c r="D7" s="37">
        <v>133.75</v>
      </c>
      <c r="E7" s="94"/>
    </row>
    <row r="8" ht="20.25" customHeight="1" spans="1:5">
      <c r="A8" s="38" t="s">
        <v>243</v>
      </c>
      <c r="B8" s="37">
        <v>157.18</v>
      </c>
      <c r="C8" s="38" t="s">
        <v>48</v>
      </c>
      <c r="D8" s="37"/>
      <c r="E8" s="94"/>
    </row>
    <row r="9" ht="31.05" customHeight="1" spans="1:5">
      <c r="A9" s="38" t="s">
        <v>51</v>
      </c>
      <c r="B9" s="37"/>
      <c r="C9" s="38" t="s">
        <v>52</v>
      </c>
      <c r="D9" s="37"/>
      <c r="E9" s="94"/>
    </row>
    <row r="10" ht="20.25" customHeight="1" spans="1:5">
      <c r="A10" s="38" t="s">
        <v>244</v>
      </c>
      <c r="B10" s="37"/>
      <c r="C10" s="38" t="s">
        <v>56</v>
      </c>
      <c r="D10" s="37"/>
      <c r="E10" s="94"/>
    </row>
    <row r="11" ht="20.25" customHeight="1" spans="1:5">
      <c r="A11" s="38" t="s">
        <v>245</v>
      </c>
      <c r="B11" s="37"/>
      <c r="C11" s="38" t="s">
        <v>60</v>
      </c>
      <c r="D11" s="37"/>
      <c r="E11" s="94"/>
    </row>
    <row r="12" ht="20.25" customHeight="1" spans="1:5">
      <c r="A12" s="38" t="s">
        <v>246</v>
      </c>
      <c r="B12" s="37"/>
      <c r="C12" s="38" t="s">
        <v>64</v>
      </c>
      <c r="D12" s="37"/>
      <c r="E12" s="94"/>
    </row>
    <row r="13" ht="20.25" customHeight="1" spans="1:5">
      <c r="A13" s="45" t="s">
        <v>247</v>
      </c>
      <c r="B13" s="44"/>
      <c r="C13" s="38" t="s">
        <v>68</v>
      </c>
      <c r="D13" s="44"/>
      <c r="E13" s="94"/>
    </row>
    <row r="14" ht="20.25" customHeight="1" spans="1:5">
      <c r="A14" s="38" t="s">
        <v>242</v>
      </c>
      <c r="B14" s="37"/>
      <c r="C14" s="38" t="s">
        <v>72</v>
      </c>
      <c r="D14" s="37">
        <v>11.43</v>
      </c>
      <c r="E14" s="94"/>
    </row>
    <row r="15" ht="20.25" customHeight="1" spans="1:5">
      <c r="A15" s="38" t="s">
        <v>244</v>
      </c>
      <c r="B15" s="37"/>
      <c r="C15" s="38" t="s">
        <v>76</v>
      </c>
      <c r="D15" s="37"/>
      <c r="E15" s="94"/>
    </row>
    <row r="16" ht="20.25" customHeight="1" spans="1:5">
      <c r="A16" s="38" t="s">
        <v>245</v>
      </c>
      <c r="B16" s="37"/>
      <c r="C16" s="38" t="s">
        <v>80</v>
      </c>
      <c r="D16" s="37">
        <v>4.14</v>
      </c>
      <c r="E16" s="94"/>
    </row>
    <row r="17" ht="20.25" customHeight="1" spans="1:5">
      <c r="A17" s="38" t="s">
        <v>246</v>
      </c>
      <c r="B17" s="37"/>
      <c r="C17" s="38" t="s">
        <v>84</v>
      </c>
      <c r="D17" s="37"/>
      <c r="E17" s="94"/>
    </row>
    <row r="18" ht="20.25" customHeight="1" spans="1:5">
      <c r="A18" s="38"/>
      <c r="B18" s="37"/>
      <c r="C18" s="38" t="s">
        <v>88</v>
      </c>
      <c r="D18" s="37"/>
      <c r="E18" s="94"/>
    </row>
    <row r="19" ht="20.25" customHeight="1" spans="1:5">
      <c r="A19" s="38"/>
      <c r="B19" s="38"/>
      <c r="C19" s="38" t="s">
        <v>92</v>
      </c>
      <c r="D19" s="38"/>
      <c r="E19" s="94"/>
    </row>
    <row r="20" ht="20.25" customHeight="1" spans="1:5">
      <c r="A20" s="38"/>
      <c r="B20" s="38"/>
      <c r="C20" s="38" t="s">
        <v>96</v>
      </c>
      <c r="D20" s="38"/>
      <c r="E20" s="94"/>
    </row>
    <row r="21" ht="20.25" customHeight="1" spans="1:5">
      <c r="A21" s="38"/>
      <c r="B21" s="38"/>
      <c r="C21" s="38" t="s">
        <v>100</v>
      </c>
      <c r="D21" s="38"/>
      <c r="E21" s="94"/>
    </row>
    <row r="22" ht="20.25" customHeight="1" spans="1:5">
      <c r="A22" s="38"/>
      <c r="B22" s="38"/>
      <c r="C22" s="38" t="s">
        <v>103</v>
      </c>
      <c r="D22" s="38"/>
      <c r="E22" s="94"/>
    </row>
    <row r="23" ht="20.25" customHeight="1" spans="1:5">
      <c r="A23" s="38"/>
      <c r="B23" s="38"/>
      <c r="C23" s="38" t="s">
        <v>106</v>
      </c>
      <c r="D23" s="38"/>
      <c r="E23" s="94"/>
    </row>
    <row r="24" ht="20.25" customHeight="1" spans="1:5">
      <c r="A24" s="38"/>
      <c r="B24" s="38"/>
      <c r="C24" s="38" t="s">
        <v>108</v>
      </c>
      <c r="D24" s="38"/>
      <c r="E24" s="94"/>
    </row>
    <row r="25" ht="20.25" customHeight="1" spans="1:5">
      <c r="A25" s="38"/>
      <c r="B25" s="38"/>
      <c r="C25" s="38" t="s">
        <v>110</v>
      </c>
      <c r="D25" s="38"/>
      <c r="E25" s="94"/>
    </row>
    <row r="26" ht="20.25" customHeight="1" spans="1:5">
      <c r="A26" s="38"/>
      <c r="B26" s="38"/>
      <c r="C26" s="38" t="s">
        <v>112</v>
      </c>
      <c r="D26" s="38">
        <v>7.86</v>
      </c>
      <c r="E26" s="94"/>
    </row>
    <row r="27" ht="20.25" customHeight="1" spans="1:5">
      <c r="A27" s="38"/>
      <c r="B27" s="38"/>
      <c r="C27" s="38" t="s">
        <v>114</v>
      </c>
      <c r="D27" s="38"/>
      <c r="E27" s="94"/>
    </row>
    <row r="28" ht="20.25" customHeight="1" spans="1:5">
      <c r="A28" s="38"/>
      <c r="B28" s="38"/>
      <c r="C28" s="38" t="s">
        <v>116</v>
      </c>
      <c r="D28" s="38"/>
      <c r="E28" s="94"/>
    </row>
    <row r="29" ht="20.25" customHeight="1" spans="1:5">
      <c r="A29" s="38"/>
      <c r="B29" s="38"/>
      <c r="C29" s="38" t="s">
        <v>118</v>
      </c>
      <c r="D29" s="38"/>
      <c r="E29" s="94"/>
    </row>
    <row r="30" ht="20.25" customHeight="1" spans="1:5">
      <c r="A30" s="38"/>
      <c r="B30" s="38"/>
      <c r="C30" s="38" t="s">
        <v>120</v>
      </c>
      <c r="D30" s="38"/>
      <c r="E30" s="94"/>
    </row>
    <row r="31" ht="20.25" customHeight="1" spans="1:5">
      <c r="A31" s="38"/>
      <c r="B31" s="38"/>
      <c r="C31" s="38" t="s">
        <v>122</v>
      </c>
      <c r="D31" s="38"/>
      <c r="E31" s="94"/>
    </row>
    <row r="32" ht="20.25" customHeight="1" spans="1:5">
      <c r="A32" s="38"/>
      <c r="B32" s="38"/>
      <c r="C32" s="38" t="s">
        <v>124</v>
      </c>
      <c r="D32" s="38"/>
      <c r="E32" s="94"/>
    </row>
    <row r="33" ht="20.25" customHeight="1" spans="1:5">
      <c r="A33" s="38"/>
      <c r="B33" s="38"/>
      <c r="C33" s="38" t="s">
        <v>126</v>
      </c>
      <c r="D33" s="38"/>
      <c r="E33" s="94"/>
    </row>
    <row r="34" ht="20.25" customHeight="1" spans="1:5">
      <c r="A34" s="38"/>
      <c r="B34" s="38"/>
      <c r="C34" s="38" t="s">
        <v>127</v>
      </c>
      <c r="D34" s="38"/>
      <c r="E34" s="94"/>
    </row>
    <row r="35" ht="20.25" customHeight="1" spans="1:5">
      <c r="A35" s="38"/>
      <c r="B35" s="38"/>
      <c r="C35" s="38" t="s">
        <v>128</v>
      </c>
      <c r="D35" s="38"/>
      <c r="E35" s="94"/>
    </row>
    <row r="36" ht="20.25" customHeight="1" spans="1:5">
      <c r="A36" s="38"/>
      <c r="B36" s="38"/>
      <c r="C36" s="38" t="s">
        <v>129</v>
      </c>
      <c r="D36" s="38"/>
      <c r="E36" s="94"/>
    </row>
    <row r="37" ht="20.25" customHeight="1" spans="1:5">
      <c r="A37" s="38"/>
      <c r="B37" s="38"/>
      <c r="C37" s="38"/>
      <c r="D37" s="38"/>
      <c r="E37" s="94"/>
    </row>
    <row r="38" ht="20.25" customHeight="1" spans="1:5">
      <c r="A38" s="45"/>
      <c r="B38" s="45"/>
      <c r="C38" s="45" t="s">
        <v>248</v>
      </c>
      <c r="D38" s="45"/>
      <c r="E38" s="95"/>
    </row>
    <row r="39" ht="20.25" customHeight="1" spans="1:5">
      <c r="A39" s="45"/>
      <c r="B39" s="45"/>
      <c r="C39" s="45"/>
      <c r="D39" s="45"/>
      <c r="E39" s="95"/>
    </row>
    <row r="40" ht="20.25" customHeight="1" spans="1:5">
      <c r="A40" s="25" t="s">
        <v>249</v>
      </c>
      <c r="B40" s="44">
        <f>B6</f>
        <v>157.18</v>
      </c>
      <c r="C40" s="25" t="s">
        <v>250</v>
      </c>
      <c r="D40" s="44">
        <f>D6</f>
        <v>157.18</v>
      </c>
      <c r="E40" s="9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C2" workbookViewId="0">
      <selection activeCell="J7" sqref="J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9" width="10.375" customWidth="1"/>
    <col min="10" max="10" width="11.4416666666667" customWidth="1"/>
    <col min="11" max="11" width="10.375" customWidth="1"/>
    <col min="12" max="12" width="9.775" customWidth="1"/>
  </cols>
  <sheetData>
    <row r="1" ht="16.35" customHeight="1" spans="1:11">
      <c r="A1" s="41"/>
      <c r="D1" s="41"/>
      <c r="K1" s="92" t="s">
        <v>251</v>
      </c>
    </row>
    <row r="2" ht="43.0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40" t="s">
        <v>35</v>
      </c>
      <c r="K3" s="40"/>
    </row>
    <row r="4" ht="25.05" customHeight="1" spans="1:11">
      <c r="A4" s="23" t="s">
        <v>160</v>
      </c>
      <c r="B4" s="23"/>
      <c r="C4" s="23"/>
      <c r="D4" s="23" t="s">
        <v>161</v>
      </c>
      <c r="E4" s="23" t="s">
        <v>162</v>
      </c>
      <c r="F4" s="23" t="s">
        <v>139</v>
      </c>
      <c r="G4" s="23" t="s">
        <v>163</v>
      </c>
      <c r="H4" s="23"/>
      <c r="I4" s="23"/>
      <c r="J4" s="23"/>
      <c r="K4" s="23" t="s">
        <v>164</v>
      </c>
    </row>
    <row r="5" ht="20.7" customHeight="1" spans="1:11">
      <c r="A5" s="23"/>
      <c r="B5" s="23"/>
      <c r="C5" s="23"/>
      <c r="D5" s="23"/>
      <c r="E5" s="23"/>
      <c r="F5" s="23"/>
      <c r="G5" s="23" t="s">
        <v>141</v>
      </c>
      <c r="H5" s="23" t="s">
        <v>252</v>
      </c>
      <c r="I5" s="23"/>
      <c r="J5" s="23" t="s">
        <v>253</v>
      </c>
      <c r="K5" s="23"/>
    </row>
    <row r="6" ht="28.5" customHeight="1" spans="1:11">
      <c r="A6" s="23" t="s">
        <v>168</v>
      </c>
      <c r="B6" s="23" t="s">
        <v>169</v>
      </c>
      <c r="C6" s="23" t="s">
        <v>170</v>
      </c>
      <c r="D6" s="23"/>
      <c r="E6" s="23"/>
      <c r="F6" s="23"/>
      <c r="G6" s="23"/>
      <c r="H6" s="23" t="s">
        <v>231</v>
      </c>
      <c r="I6" s="23" t="s">
        <v>223</v>
      </c>
      <c r="J6" s="23"/>
      <c r="K6" s="23"/>
    </row>
    <row r="7" ht="22.8" customHeight="1" spans="1:11">
      <c r="A7" s="38"/>
      <c r="B7" s="38"/>
      <c r="C7" s="38"/>
      <c r="D7" s="45"/>
      <c r="E7" s="45" t="s">
        <v>139</v>
      </c>
      <c r="F7" s="44">
        <f>SUM(G7,K7)</f>
        <v>157.18</v>
      </c>
      <c r="G7" s="44">
        <f>SUM(H7:J7)</f>
        <v>120.18</v>
      </c>
      <c r="H7" s="44">
        <f>'8一般公共预算基本支出表'!G7</f>
        <v>107.58</v>
      </c>
      <c r="I7" s="44">
        <f>'8一般公共预算基本支出表'!H7</f>
        <v>0</v>
      </c>
      <c r="J7" s="44">
        <f>'8一般公共预算基本支出表'!I7</f>
        <v>12.6</v>
      </c>
      <c r="K7" s="44">
        <v>37</v>
      </c>
    </row>
    <row r="8" ht="22.8" customHeight="1" spans="1:11">
      <c r="A8" s="38"/>
      <c r="B8" s="38"/>
      <c r="C8" s="38"/>
      <c r="D8" s="43">
        <v>106</v>
      </c>
      <c r="E8" s="43" t="s">
        <v>157</v>
      </c>
      <c r="F8" s="44">
        <f t="shared" ref="F8:K8" si="0">F7</f>
        <v>157.18</v>
      </c>
      <c r="G8" s="44">
        <f t="shared" si="0"/>
        <v>120.18</v>
      </c>
      <c r="H8" s="44">
        <f t="shared" si="0"/>
        <v>107.58</v>
      </c>
      <c r="I8" s="44">
        <f t="shared" si="0"/>
        <v>0</v>
      </c>
      <c r="J8" s="44">
        <f t="shared" si="0"/>
        <v>12.6</v>
      </c>
      <c r="K8" s="44">
        <f t="shared" si="0"/>
        <v>37</v>
      </c>
    </row>
    <row r="9" ht="22.8" customHeight="1" spans="1:11">
      <c r="A9" s="38"/>
      <c r="B9" s="38"/>
      <c r="C9" s="38"/>
      <c r="D9" s="54">
        <v>106028</v>
      </c>
      <c r="E9" s="54" t="s">
        <v>158</v>
      </c>
      <c r="F9" s="44">
        <f t="shared" ref="F9:K9" si="1">F8</f>
        <v>157.18</v>
      </c>
      <c r="G9" s="44">
        <f t="shared" si="1"/>
        <v>120.18</v>
      </c>
      <c r="H9" s="44">
        <f t="shared" si="1"/>
        <v>107.58</v>
      </c>
      <c r="I9" s="44">
        <f t="shared" si="1"/>
        <v>0</v>
      </c>
      <c r="J9" s="44">
        <f t="shared" si="1"/>
        <v>12.6</v>
      </c>
      <c r="K9" s="44">
        <f t="shared" si="1"/>
        <v>37</v>
      </c>
    </row>
    <row r="10" ht="23" customHeight="1" spans="1:11">
      <c r="A10" s="62" t="str">
        <f>LEFT(D10,3)</f>
        <v>201</v>
      </c>
      <c r="B10" s="62" t="str">
        <f>IF(LEN(D10)&gt;=5,MID(D10,4,2),"")</f>
        <v/>
      </c>
      <c r="C10" s="62" t="str">
        <f>IF(LEN(D10)=7,RIGHT(D10,2),"")</f>
        <v/>
      </c>
      <c r="D10" s="77" t="s">
        <v>171</v>
      </c>
      <c r="E10" s="77" t="s">
        <v>173</v>
      </c>
      <c r="F10" s="87">
        <f>SUM(G10,K10)</f>
        <v>133.75</v>
      </c>
      <c r="G10" s="87">
        <f>SUM(H10:J10)</f>
        <v>96.75</v>
      </c>
      <c r="H10" s="87">
        <v>84.15</v>
      </c>
      <c r="I10" s="87"/>
      <c r="J10" s="87">
        <v>12.6</v>
      </c>
      <c r="K10" s="87">
        <v>37</v>
      </c>
    </row>
    <row r="11" ht="23" customHeight="1" spans="1:11">
      <c r="A11" s="62" t="str">
        <f>LEFT(D11,3)</f>
        <v>201</v>
      </c>
      <c r="B11" s="62" t="str">
        <f>IF(LEN(D11)&gt;=5,MID(D11,4,2),"")</f>
        <v>39</v>
      </c>
      <c r="C11" s="62" t="str">
        <f>IF(LEN(D11)=7,RIGHT(D11,2),"")</f>
        <v/>
      </c>
      <c r="D11" s="77" t="s">
        <v>175</v>
      </c>
      <c r="E11" s="77" t="s">
        <v>176</v>
      </c>
      <c r="F11" s="87">
        <f>SUM(G11,K11)</f>
        <v>133.75</v>
      </c>
      <c r="G11" s="87">
        <f>SUM(H11:J11)</f>
        <v>96.75</v>
      </c>
      <c r="H11" s="87">
        <v>84.15</v>
      </c>
      <c r="I11" s="87"/>
      <c r="J11" s="87">
        <v>12.6</v>
      </c>
      <c r="K11" s="87">
        <v>37</v>
      </c>
    </row>
    <row r="12" ht="23" customHeight="1" spans="1:11">
      <c r="A12" s="57" t="str">
        <f>LEFT(D12,3)</f>
        <v>201</v>
      </c>
      <c r="B12" s="57" t="str">
        <f>IF(LEN(D12)&gt;=5,MID(D12,4,2),"")</f>
        <v>39</v>
      </c>
      <c r="C12" s="57" t="str">
        <f>IF(LEN(D12)=7,RIGHT(D12,2),"")</f>
        <v>01</v>
      </c>
      <c r="D12" s="83" t="s">
        <v>178</v>
      </c>
      <c r="E12" s="81" t="s">
        <v>179</v>
      </c>
      <c r="F12" s="88">
        <f>SUM(G12,K12)</f>
        <v>110.75</v>
      </c>
      <c r="G12" s="88">
        <f>SUM(H12:J12)</f>
        <v>96.75</v>
      </c>
      <c r="H12" s="89">
        <v>84.15</v>
      </c>
      <c r="I12" s="89"/>
      <c r="J12" s="88">
        <v>12.6</v>
      </c>
      <c r="K12" s="88">
        <v>14</v>
      </c>
    </row>
    <row r="13" ht="23" customHeight="1" spans="1:11">
      <c r="A13" s="57" t="str">
        <f>LEFT(D13,3)</f>
        <v>201</v>
      </c>
      <c r="B13" s="57" t="str">
        <f>IF(LEN(D13)&gt;=5,MID(D13,4,2),"")</f>
        <v>39</v>
      </c>
      <c r="C13" s="57" t="str">
        <f>IF(LEN(D13)=7,RIGHT(D13,2),"")</f>
        <v>02</v>
      </c>
      <c r="D13" s="83" t="s">
        <v>181</v>
      </c>
      <c r="E13" s="81" t="s">
        <v>182</v>
      </c>
      <c r="F13" s="88">
        <f>SUM(G13,K13)</f>
        <v>23</v>
      </c>
      <c r="G13" s="88"/>
      <c r="H13" s="89"/>
      <c r="I13" s="89"/>
      <c r="J13" s="88"/>
      <c r="K13" s="88">
        <v>23</v>
      </c>
    </row>
    <row r="14" ht="23" customHeight="1" spans="1:11">
      <c r="A14" s="62" t="str">
        <f>LEFT(D14,3)</f>
        <v>208</v>
      </c>
      <c r="B14" s="62" t="str">
        <f>IF(LEN(D14)&gt;=5,MID(D14,4,2),"")</f>
        <v/>
      </c>
      <c r="C14" s="62" t="str">
        <f>IF(LEN(D14)=7,RIGHT(D14,2),"")</f>
        <v/>
      </c>
      <c r="D14" s="77" t="s">
        <v>183</v>
      </c>
      <c r="E14" s="77" t="s">
        <v>184</v>
      </c>
      <c r="F14" s="87">
        <f>SUM(G14,K14)</f>
        <v>11.43</v>
      </c>
      <c r="G14" s="87">
        <f>SUM(H14:J14)</f>
        <v>11.43</v>
      </c>
      <c r="H14" s="87">
        <v>11.43</v>
      </c>
      <c r="I14" s="87"/>
      <c r="J14" s="87"/>
      <c r="K14" s="87"/>
    </row>
    <row r="15" ht="23" customHeight="1" spans="1:11">
      <c r="A15" s="62" t="str">
        <f>LEFT(D15,3)</f>
        <v>208</v>
      </c>
      <c r="B15" s="62" t="str">
        <f>IF(LEN(D15)&gt;=5,MID(D15,4,2),"")</f>
        <v>05</v>
      </c>
      <c r="C15" s="62" t="str">
        <f>IF(LEN(D15)=7,RIGHT(D15,2),"")</f>
        <v/>
      </c>
      <c r="D15" s="77" t="s">
        <v>186</v>
      </c>
      <c r="E15" s="77" t="s">
        <v>187</v>
      </c>
      <c r="F15" s="87">
        <f>SUM(G15,K15)</f>
        <v>10.48</v>
      </c>
      <c r="G15" s="87">
        <f>SUM(H15:J15)</f>
        <v>10.48</v>
      </c>
      <c r="H15" s="87">
        <v>10.48</v>
      </c>
      <c r="I15" s="87"/>
      <c r="J15" s="87"/>
      <c r="K15" s="87"/>
    </row>
    <row r="16" ht="23" customHeight="1" spans="1:11">
      <c r="A16" s="57" t="str">
        <f t="shared" ref="A16:A26" si="2">LEFT(D16,3)</f>
        <v>208</v>
      </c>
      <c r="B16" s="57" t="str">
        <f t="shared" ref="B16:B26" si="3">IF(LEN(D16)&gt;=5,MID(D16,4,2),"")</f>
        <v>05</v>
      </c>
      <c r="C16" s="57" t="str">
        <f t="shared" ref="C16:C26" si="4">IF(LEN(D16)=7,RIGHT(D16,2),"")</f>
        <v>05</v>
      </c>
      <c r="D16" s="83" t="s">
        <v>188</v>
      </c>
      <c r="E16" s="81" t="s">
        <v>189</v>
      </c>
      <c r="F16" s="88">
        <f t="shared" ref="F16:F26" si="5">SUM(G16,K16)</f>
        <v>10.48</v>
      </c>
      <c r="G16" s="88">
        <f t="shared" ref="G16:G26" si="6">SUM(H16:J16)</f>
        <v>10.48</v>
      </c>
      <c r="H16" s="89">
        <v>10.48</v>
      </c>
      <c r="I16" s="89"/>
      <c r="J16" s="88"/>
      <c r="K16" s="88"/>
    </row>
    <row r="17" ht="23" customHeight="1" spans="1:11">
      <c r="A17" s="62" t="str">
        <f t="shared" si="2"/>
        <v>208</v>
      </c>
      <c r="B17" s="62" t="str">
        <f t="shared" si="3"/>
        <v>11</v>
      </c>
      <c r="C17" s="62" t="str">
        <f t="shared" si="4"/>
        <v/>
      </c>
      <c r="D17" s="77" t="s">
        <v>191</v>
      </c>
      <c r="E17" s="77" t="s">
        <v>192</v>
      </c>
      <c r="F17" s="87">
        <f t="shared" si="5"/>
        <v>0.46</v>
      </c>
      <c r="G17" s="87">
        <f t="shared" si="6"/>
        <v>0.46</v>
      </c>
      <c r="H17" s="87">
        <v>0.46</v>
      </c>
      <c r="I17" s="87"/>
      <c r="J17" s="87"/>
      <c r="K17" s="87"/>
    </row>
    <row r="18" ht="23" customHeight="1" spans="1:11">
      <c r="A18" s="57" t="str">
        <f t="shared" si="2"/>
        <v>208</v>
      </c>
      <c r="B18" s="57" t="str">
        <f t="shared" si="3"/>
        <v>11</v>
      </c>
      <c r="C18" s="57" t="str">
        <f t="shared" si="4"/>
        <v>99</v>
      </c>
      <c r="D18" s="83" t="s">
        <v>194</v>
      </c>
      <c r="E18" s="81" t="s">
        <v>195</v>
      </c>
      <c r="F18" s="88">
        <f t="shared" si="5"/>
        <v>0.46</v>
      </c>
      <c r="G18" s="88">
        <f t="shared" si="6"/>
        <v>0.46</v>
      </c>
      <c r="H18" s="89">
        <v>0.46</v>
      </c>
      <c r="I18" s="89"/>
      <c r="J18" s="88"/>
      <c r="K18" s="88"/>
    </row>
    <row r="19" ht="23" customHeight="1" spans="1:11">
      <c r="A19" s="62" t="str">
        <f t="shared" si="2"/>
        <v>208</v>
      </c>
      <c r="B19" s="62" t="str">
        <f t="shared" si="3"/>
        <v>99</v>
      </c>
      <c r="C19" s="62" t="str">
        <f t="shared" si="4"/>
        <v/>
      </c>
      <c r="D19" s="77" t="s">
        <v>196</v>
      </c>
      <c r="E19" s="77" t="s">
        <v>197</v>
      </c>
      <c r="F19" s="87">
        <f t="shared" si="5"/>
        <v>0.49</v>
      </c>
      <c r="G19" s="87">
        <f t="shared" si="6"/>
        <v>0.49</v>
      </c>
      <c r="H19" s="87">
        <v>0.49</v>
      </c>
      <c r="I19" s="87"/>
      <c r="J19" s="87"/>
      <c r="K19" s="87"/>
    </row>
    <row r="20" ht="23" customHeight="1" spans="1:11">
      <c r="A20" s="57" t="str">
        <f t="shared" si="2"/>
        <v>208</v>
      </c>
      <c r="B20" s="57" t="str">
        <f t="shared" si="3"/>
        <v>99</v>
      </c>
      <c r="C20" s="57" t="str">
        <f t="shared" si="4"/>
        <v>99</v>
      </c>
      <c r="D20" s="83" t="s">
        <v>198</v>
      </c>
      <c r="E20" s="81" t="s">
        <v>197</v>
      </c>
      <c r="F20" s="88">
        <f t="shared" si="5"/>
        <v>0.49</v>
      </c>
      <c r="G20" s="88">
        <f t="shared" si="6"/>
        <v>0.49</v>
      </c>
      <c r="H20" s="89">
        <v>0.49</v>
      </c>
      <c r="I20" s="89"/>
      <c r="J20" s="88"/>
      <c r="K20" s="88"/>
    </row>
    <row r="21" ht="23" customHeight="1" spans="1:11">
      <c r="A21" s="62" t="str">
        <f t="shared" si="2"/>
        <v>210</v>
      </c>
      <c r="B21" s="62" t="str">
        <f t="shared" si="3"/>
        <v/>
      </c>
      <c r="C21" s="62" t="str">
        <f t="shared" si="4"/>
        <v/>
      </c>
      <c r="D21" s="77" t="s">
        <v>199</v>
      </c>
      <c r="E21" s="77" t="s">
        <v>200</v>
      </c>
      <c r="F21" s="87">
        <f t="shared" si="5"/>
        <v>4.14</v>
      </c>
      <c r="G21" s="87">
        <f t="shared" si="6"/>
        <v>4.14</v>
      </c>
      <c r="H21" s="87">
        <v>4.14</v>
      </c>
      <c r="I21" s="87"/>
      <c r="J21" s="87"/>
      <c r="K21" s="87"/>
    </row>
    <row r="22" ht="23" customHeight="1" spans="1:11">
      <c r="A22" s="62" t="str">
        <f t="shared" si="2"/>
        <v>210</v>
      </c>
      <c r="B22" s="62" t="str">
        <f t="shared" si="3"/>
        <v>11</v>
      </c>
      <c r="C22" s="62" t="str">
        <f t="shared" si="4"/>
        <v/>
      </c>
      <c r="D22" s="77" t="s">
        <v>201</v>
      </c>
      <c r="E22" s="77" t="s">
        <v>202</v>
      </c>
      <c r="F22" s="87">
        <f t="shared" si="5"/>
        <v>4.14</v>
      </c>
      <c r="G22" s="87">
        <f t="shared" si="6"/>
        <v>4.14</v>
      </c>
      <c r="H22" s="87">
        <v>4.14</v>
      </c>
      <c r="I22" s="87"/>
      <c r="J22" s="87"/>
      <c r="K22" s="87"/>
    </row>
    <row r="23" ht="23" customHeight="1" spans="1:11">
      <c r="A23" s="57" t="str">
        <f t="shared" si="2"/>
        <v>210</v>
      </c>
      <c r="B23" s="57" t="str">
        <f t="shared" si="3"/>
        <v>11</v>
      </c>
      <c r="C23" s="57" t="str">
        <f t="shared" si="4"/>
        <v>01</v>
      </c>
      <c r="D23" s="83" t="s">
        <v>203</v>
      </c>
      <c r="E23" s="81" t="s">
        <v>204</v>
      </c>
      <c r="F23" s="88">
        <f t="shared" si="5"/>
        <v>4.14</v>
      </c>
      <c r="G23" s="88">
        <f t="shared" si="6"/>
        <v>4.14</v>
      </c>
      <c r="H23" s="89">
        <v>4.14</v>
      </c>
      <c r="I23" s="89"/>
      <c r="J23" s="88"/>
      <c r="K23" s="88"/>
    </row>
    <row r="24" ht="23" customHeight="1" spans="1:11">
      <c r="A24" s="62" t="str">
        <f t="shared" si="2"/>
        <v>221</v>
      </c>
      <c r="B24" s="62" t="str">
        <f t="shared" si="3"/>
        <v/>
      </c>
      <c r="C24" s="62" t="str">
        <f t="shared" si="4"/>
        <v/>
      </c>
      <c r="D24" s="80" t="s">
        <v>205</v>
      </c>
      <c r="E24" s="77" t="s">
        <v>206</v>
      </c>
      <c r="F24" s="87">
        <f t="shared" si="5"/>
        <v>7.86</v>
      </c>
      <c r="G24" s="87">
        <f t="shared" si="6"/>
        <v>7.86</v>
      </c>
      <c r="H24" s="90">
        <v>7.86</v>
      </c>
      <c r="I24" s="90"/>
      <c r="J24" s="87"/>
      <c r="K24" s="87"/>
    </row>
    <row r="25" ht="23" customHeight="1" spans="1:11">
      <c r="A25" s="62" t="str">
        <f t="shared" si="2"/>
        <v>221</v>
      </c>
      <c r="B25" s="62" t="str">
        <f t="shared" si="3"/>
        <v>02</v>
      </c>
      <c r="C25" s="62" t="str">
        <f t="shared" si="4"/>
        <v/>
      </c>
      <c r="D25" s="77" t="s">
        <v>207</v>
      </c>
      <c r="E25" s="77" t="s">
        <v>208</v>
      </c>
      <c r="F25" s="87">
        <f t="shared" si="5"/>
        <v>7.86</v>
      </c>
      <c r="G25" s="87">
        <f t="shared" si="6"/>
        <v>7.86</v>
      </c>
      <c r="H25" s="87">
        <v>7.86</v>
      </c>
      <c r="I25" s="87"/>
      <c r="J25" s="87"/>
      <c r="K25" s="87"/>
    </row>
    <row r="26" ht="23" customHeight="1" spans="1:11">
      <c r="A26" s="57" t="str">
        <f t="shared" si="2"/>
        <v>221</v>
      </c>
      <c r="B26" s="57" t="str">
        <f t="shared" si="3"/>
        <v>02</v>
      </c>
      <c r="C26" s="57" t="str">
        <f t="shared" si="4"/>
        <v>01</v>
      </c>
      <c r="D26" s="81" t="s">
        <v>209</v>
      </c>
      <c r="E26" s="81" t="s">
        <v>210</v>
      </c>
      <c r="F26" s="88">
        <f t="shared" si="5"/>
        <v>7.86</v>
      </c>
      <c r="G26" s="88">
        <f t="shared" si="6"/>
        <v>7.86</v>
      </c>
      <c r="H26" s="88">
        <v>7.86</v>
      </c>
      <c r="I26" s="88"/>
      <c r="J26" s="88"/>
      <c r="K26" s="88"/>
    </row>
  </sheetData>
  <autoFilter xmlns:etc="http://www.wps.cn/officeDocument/2017/etCustomData" ref="A9:K26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2025-03-14T10:51:30Z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